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esktop\PRESENTAR - MARZO\"/>
    </mc:Choice>
  </mc:AlternateContent>
  <bookViews>
    <workbookView xWindow="0" yWindow="0" windowWidth="24000" windowHeight="8400" tabRatio="698"/>
  </bookViews>
  <sheets>
    <sheet name="MAPA (2)" sheetId="33" r:id="rId1"/>
    <sheet name="MAPA" sheetId="19" state="hidden" r:id="rId2"/>
  </sheets>
  <definedNames>
    <definedName name="_xlnm._FilterDatabase" localSheetId="0" hidden="1">'MAPA (2)'!$A$9:$BD$37</definedName>
    <definedName name="_xlnm.Print_Area" localSheetId="0">'MAPA (2)'!$A$1:$BC$40</definedName>
    <definedName name="_xlnm.Print_Titles" localSheetId="1">MAPA!$7:$9</definedName>
    <definedName name="_xlnm.Print_Titles" localSheetId="0">'MAPA (2)'!$7:$9</definedName>
  </definedNames>
  <calcPr calcId="162913"/>
</workbook>
</file>

<file path=xl/calcChain.xml><?xml version="1.0" encoding="utf-8"?>
<calcChain xmlns="http://schemas.openxmlformats.org/spreadsheetml/2006/main">
  <c r="AB36" i="33" l="1"/>
  <c r="AB34" i="33"/>
  <c r="AB32" i="33"/>
  <c r="AB30" i="33"/>
  <c r="AB28" i="33"/>
  <c r="AB26" i="33"/>
  <c r="AB24" i="33"/>
  <c r="AB22" i="33"/>
  <c r="AB20" i="33"/>
  <c r="AB18" i="33"/>
  <c r="AB16" i="33"/>
  <c r="AB14" i="33"/>
  <c r="AB12" i="33"/>
  <c r="AB10" i="33"/>
  <c r="V36" i="33"/>
  <c r="V34" i="33"/>
  <c r="V32" i="33"/>
  <c r="V30" i="33"/>
  <c r="V28" i="33"/>
  <c r="V26" i="33"/>
  <c r="V24" i="33"/>
  <c r="V22" i="33"/>
  <c r="V20" i="33"/>
  <c r="V18" i="33"/>
  <c r="V16" i="33"/>
  <c r="V14" i="33"/>
  <c r="V12" i="33"/>
  <c r="V10" i="33"/>
  <c r="AY34" i="33" l="1"/>
  <c r="AZ34" i="33" s="1"/>
  <c r="AW34" i="33"/>
  <c r="AY32" i="33"/>
  <c r="AZ32" i="33" s="1"/>
  <c r="AW32" i="33"/>
  <c r="AY30" i="33"/>
  <c r="AZ30" i="33" s="1"/>
  <c r="AW30" i="33"/>
  <c r="AY28" i="33"/>
  <c r="AZ28" i="33" s="1"/>
  <c r="AW28" i="33"/>
  <c r="AY26" i="33"/>
  <c r="AZ26" i="33" s="1"/>
  <c r="AW26" i="33"/>
  <c r="AY24" i="33"/>
  <c r="AZ24" i="33" s="1"/>
  <c r="AW24" i="33"/>
  <c r="AY22" i="33"/>
  <c r="AZ22" i="33" s="1"/>
  <c r="AW22" i="33"/>
  <c r="AY20" i="33"/>
  <c r="AZ20" i="33" s="1"/>
  <c r="AW20" i="33"/>
  <c r="AY18" i="33"/>
  <c r="AZ18" i="33" s="1"/>
  <c r="AW18" i="33"/>
  <c r="AY16" i="33"/>
  <c r="AZ16" i="33" s="1"/>
  <c r="AW16" i="33"/>
  <c r="AY14" i="33"/>
  <c r="AZ14" i="33" s="1"/>
  <c r="AW14" i="33"/>
  <c r="AY12" i="33"/>
  <c r="AZ12" i="33" s="1"/>
  <c r="AW12" i="33"/>
  <c r="AY10" i="33"/>
  <c r="AZ10" i="33" s="1"/>
  <c r="AW10" i="33"/>
  <c r="BA28" i="33" l="1"/>
  <c r="BA12" i="33"/>
  <c r="BA20" i="33"/>
  <c r="BA22" i="33"/>
  <c r="BA30" i="33"/>
  <c r="BA16" i="33"/>
  <c r="BA24" i="33"/>
  <c r="BA32" i="33"/>
  <c r="BA10" i="33"/>
  <c r="BA18" i="33"/>
  <c r="BA26" i="33"/>
  <c r="BA14" i="33"/>
  <c r="BA34" i="33"/>
  <c r="AW36" i="33"/>
  <c r="AP36" i="33"/>
  <c r="AP34" i="33"/>
  <c r="AP32" i="33"/>
  <c r="AP30" i="33"/>
  <c r="AP28" i="33"/>
  <c r="AP26" i="33"/>
  <c r="AP24" i="33"/>
  <c r="AP22" i="33"/>
  <c r="AP20" i="33"/>
  <c r="AP18" i="33"/>
  <c r="AP16" i="33"/>
  <c r="AP14" i="33"/>
  <c r="AP12" i="33"/>
  <c r="AP10" i="33"/>
  <c r="M36" i="33"/>
  <c r="M34" i="33"/>
  <c r="M32" i="33"/>
  <c r="M30" i="33"/>
  <c r="M28" i="33"/>
  <c r="M26" i="33"/>
  <c r="M24" i="33"/>
  <c r="M22" i="33"/>
  <c r="M20" i="33"/>
  <c r="M18" i="33"/>
  <c r="M16" i="33"/>
  <c r="M14" i="33"/>
  <c r="M12" i="33"/>
  <c r="M10" i="33"/>
  <c r="AT16" i="33" l="1"/>
  <c r="AS16" i="33"/>
  <c r="AR16" i="33"/>
  <c r="AD16" i="33"/>
  <c r="AE16" i="33" s="1"/>
  <c r="Z16" i="33"/>
  <c r="Y16" i="33"/>
  <c r="X16" i="33"/>
  <c r="Q16" i="33"/>
  <c r="P16" i="33"/>
  <c r="O16" i="33"/>
  <c r="G16" i="33"/>
  <c r="AT14" i="33"/>
  <c r="AS14" i="33"/>
  <c r="AR14" i="33"/>
  <c r="AD14" i="33"/>
  <c r="AE14" i="33" s="1"/>
  <c r="Z14" i="33"/>
  <c r="Y14" i="33"/>
  <c r="X14" i="33"/>
  <c r="Q14" i="33"/>
  <c r="P14" i="33"/>
  <c r="O14" i="33"/>
  <c r="G14" i="33"/>
  <c r="AF16" i="33" l="1"/>
  <c r="AF14" i="33"/>
  <c r="AT32" i="33"/>
  <c r="AS32" i="33"/>
  <c r="AR32" i="33"/>
  <c r="AD32" i="33"/>
  <c r="AE32" i="33" s="1"/>
  <c r="Z32" i="33"/>
  <c r="Y32" i="33"/>
  <c r="X32" i="33"/>
  <c r="Q32" i="33"/>
  <c r="P32" i="33"/>
  <c r="O32" i="33"/>
  <c r="G32" i="33"/>
  <c r="AT34" i="33"/>
  <c r="AS34" i="33"/>
  <c r="AR34" i="33"/>
  <c r="AD34" i="33"/>
  <c r="AE34" i="33" s="1"/>
  <c r="Z34" i="33"/>
  <c r="Y34" i="33"/>
  <c r="X34" i="33"/>
  <c r="Q34" i="33"/>
  <c r="P34" i="33"/>
  <c r="O34" i="33"/>
  <c r="G34" i="33"/>
  <c r="AF32" i="33" l="1"/>
  <c r="AF34" i="33"/>
  <c r="AY36" i="33"/>
  <c r="AZ36" i="33" s="1"/>
  <c r="BA36" i="33" s="1"/>
  <c r="AT36" i="33"/>
  <c r="AS36" i="33"/>
  <c r="AR36" i="33"/>
  <c r="AD36" i="33"/>
  <c r="AE36" i="33" s="1"/>
  <c r="AF36" i="33" s="1"/>
  <c r="Z36" i="33"/>
  <c r="Y36" i="33"/>
  <c r="X36" i="33"/>
  <c r="Q36" i="33"/>
  <c r="P36" i="33"/>
  <c r="O36" i="33"/>
  <c r="G36" i="33"/>
  <c r="G30" i="33"/>
  <c r="G28" i="33"/>
  <c r="G26" i="33"/>
  <c r="G24" i="33"/>
  <c r="G22" i="33"/>
  <c r="G20" i="33"/>
  <c r="G18" i="33"/>
  <c r="G12" i="33"/>
  <c r="G10" i="33"/>
  <c r="AT30" i="33" l="1"/>
  <c r="AS30" i="33"/>
  <c r="AR30" i="33"/>
  <c r="AD30" i="33"/>
  <c r="AE30" i="33" s="1"/>
  <c r="Z30" i="33"/>
  <c r="Y30" i="33"/>
  <c r="X30" i="33"/>
  <c r="Q30" i="33"/>
  <c r="P30" i="33"/>
  <c r="O30" i="33"/>
  <c r="AT28" i="33"/>
  <c r="AS28" i="33"/>
  <c r="AR28" i="33"/>
  <c r="AD28" i="33"/>
  <c r="AE28" i="33" s="1"/>
  <c r="Z28" i="33"/>
  <c r="Y28" i="33"/>
  <c r="X28" i="33"/>
  <c r="Q28" i="33"/>
  <c r="P28" i="33"/>
  <c r="O28" i="33"/>
  <c r="AF28" i="33" l="1"/>
  <c r="AF30" i="33"/>
  <c r="AT26" i="33"/>
  <c r="AS26" i="33"/>
  <c r="AR26" i="33"/>
  <c r="AD26" i="33"/>
  <c r="AE26" i="33" s="1"/>
  <c r="Z26" i="33"/>
  <c r="Y26" i="33"/>
  <c r="X26" i="33"/>
  <c r="Q26" i="33"/>
  <c r="P26" i="33"/>
  <c r="O26" i="33"/>
  <c r="AT24" i="33"/>
  <c r="AS24" i="33"/>
  <c r="AR24" i="33"/>
  <c r="AD24" i="33"/>
  <c r="AE24" i="33" s="1"/>
  <c r="Z24" i="33"/>
  <c r="Y24" i="33"/>
  <c r="X24" i="33"/>
  <c r="Q24" i="33"/>
  <c r="P24" i="33"/>
  <c r="O24" i="33"/>
  <c r="AT22" i="33"/>
  <c r="AS22" i="33"/>
  <c r="AR22" i="33"/>
  <c r="AD22" i="33"/>
  <c r="AE22" i="33" s="1"/>
  <c r="Z22" i="33"/>
  <c r="Y22" i="33"/>
  <c r="X22" i="33"/>
  <c r="Q22" i="33"/>
  <c r="P22" i="33"/>
  <c r="O22" i="33"/>
  <c r="AT20" i="33"/>
  <c r="AS20" i="33"/>
  <c r="AR20" i="33"/>
  <c r="AD20" i="33"/>
  <c r="AE20" i="33" s="1"/>
  <c r="Z20" i="33"/>
  <c r="Y20" i="33"/>
  <c r="X20" i="33"/>
  <c r="Q20" i="33"/>
  <c r="P20" i="33"/>
  <c r="O20" i="33"/>
  <c r="AT18" i="33"/>
  <c r="AS18" i="33"/>
  <c r="AR18" i="33"/>
  <c r="AD18" i="33"/>
  <c r="AE18" i="33" s="1"/>
  <c r="Z18" i="33"/>
  <c r="Y18" i="33"/>
  <c r="X18" i="33"/>
  <c r="Q18" i="33"/>
  <c r="P18" i="33"/>
  <c r="O18" i="33"/>
  <c r="AT12" i="33"/>
  <c r="AS12" i="33"/>
  <c r="AR12" i="33"/>
  <c r="AD12" i="33"/>
  <c r="AE12" i="33" s="1"/>
  <c r="Z12" i="33"/>
  <c r="Y12" i="33"/>
  <c r="X12" i="33"/>
  <c r="Q12" i="33"/>
  <c r="P12" i="33"/>
  <c r="O12" i="33"/>
  <c r="AF20" i="33" l="1"/>
  <c r="AF22" i="33"/>
  <c r="AF18" i="33"/>
  <c r="AF26" i="33"/>
  <c r="AF24" i="33"/>
  <c r="AF12" i="33"/>
  <c r="AT10" i="33"/>
  <c r="AS10" i="33"/>
  <c r="AR10" i="33"/>
  <c r="AD10" i="33"/>
  <c r="AE10" i="33" s="1"/>
  <c r="Z10" i="33"/>
  <c r="Y10" i="33"/>
  <c r="X10" i="33"/>
  <c r="Q10" i="33"/>
  <c r="P10" i="33"/>
  <c r="O10" i="33"/>
  <c r="AF10" i="33" l="1"/>
  <c r="F10" i="19" l="1"/>
  <c r="H10" i="19"/>
  <c r="J10" i="19"/>
  <c r="K10" i="19" s="1"/>
  <c r="F11" i="19"/>
  <c r="H11" i="19"/>
  <c r="J11" i="19"/>
  <c r="K11" i="19" s="1"/>
  <c r="F12" i="19"/>
  <c r="H12" i="19"/>
  <c r="J12" i="19"/>
  <c r="K12" i="19" s="1"/>
  <c r="F13" i="19"/>
  <c r="H13" i="19"/>
  <c r="J13" i="19"/>
  <c r="K13" i="19" s="1"/>
  <c r="F14" i="19"/>
  <c r="H14" i="19"/>
  <c r="J14" i="19"/>
  <c r="K14" i="19" s="1"/>
  <c r="F15" i="19"/>
  <c r="H15" i="19"/>
  <c r="J15" i="19"/>
  <c r="K15" i="19" s="1"/>
  <c r="F16" i="19"/>
  <c r="H16" i="19"/>
  <c r="J16" i="19"/>
  <c r="K16" i="19" s="1"/>
  <c r="F17" i="19"/>
  <c r="H17" i="19"/>
  <c r="J17" i="19"/>
  <c r="K17" i="19" s="1"/>
  <c r="F18" i="19"/>
  <c r="H18" i="19"/>
  <c r="J18" i="19"/>
  <c r="K18" i="19" s="1"/>
</calcChain>
</file>

<file path=xl/sharedStrings.xml><?xml version="1.0" encoding="utf-8"?>
<sst xmlns="http://schemas.openxmlformats.org/spreadsheetml/2006/main" count="380" uniqueCount="282">
  <si>
    <t>RIESGO</t>
  </si>
  <si>
    <t>IMPACTO</t>
  </si>
  <si>
    <t>PROBABILIDAD</t>
  </si>
  <si>
    <t>CONTROLES EXISTENTES</t>
  </si>
  <si>
    <t>RESPONSABLES</t>
  </si>
  <si>
    <t>CRONOGRAMA</t>
  </si>
  <si>
    <t>INDICADOR</t>
  </si>
  <si>
    <t>EFECTOS (Consecuencias)</t>
  </si>
  <si>
    <t>CAUSAS (Factores internos y externos)</t>
  </si>
  <si>
    <t>INSTITUTO DE FINANCIAMIENTO, PROMOCIÓN Y DESARROLLO DE IBAGUÉ - INFIBAGUÉ -</t>
  </si>
  <si>
    <t>VERSIÓN: 01</t>
  </si>
  <si>
    <t>Página 1 de ____</t>
  </si>
  <si>
    <t>MAPA DE RIESGOS POR PROCESO</t>
  </si>
  <si>
    <t>CODIGO: FOR-GR-001</t>
  </si>
  <si>
    <t>Vigente desde: 2018/03/06</t>
  </si>
  <si>
    <t>PROCESO:</t>
  </si>
  <si>
    <t>TIPO DE RIESGOS</t>
  </si>
  <si>
    <t>ZONA DE RIESGO INHERENTE(COLOR)</t>
  </si>
  <si>
    <t>ADMINISTRACIÓN O TRATAMIENTO DEL RIESGO</t>
  </si>
  <si>
    <t>EVALUACIÓN</t>
  </si>
  <si>
    <t>CALIFICACIÓN</t>
  </si>
  <si>
    <t>DESCRIPCIÓN O DETALLE DEL RIESGO</t>
  </si>
  <si>
    <t>TIPO DE CONTROL</t>
  </si>
  <si>
    <t>OPCIÓN DE MANEJO</t>
  </si>
  <si>
    <t>ACTIVIDAD DE CONTROL</t>
  </si>
  <si>
    <t>EVIDENCIA</t>
  </si>
  <si>
    <t>IDENTIFICACIÓN DEL RIESGO</t>
  </si>
  <si>
    <t xml:space="preserve">  ANÁLISIS DEL RIESGO</t>
  </si>
  <si>
    <t xml:space="preserve"> VALORACIÓN DEL RIESGO</t>
  </si>
  <si>
    <t xml:space="preserve">NIVEL DEL RIESGO </t>
  </si>
  <si>
    <r>
      <t xml:space="preserve">VALORACION DEL RIESGO DESPUES DE CONTROLES
</t>
    </r>
    <r>
      <rPr>
        <b/>
        <u/>
        <sz val="8"/>
        <rFont val="Arial"/>
        <family val="2"/>
      </rPr>
      <t>RIESGO RESIDUAL</t>
    </r>
  </si>
  <si>
    <t>OBJETIVO DEL PROCESO:</t>
  </si>
  <si>
    <t xml:space="preserve">  ANÁLISIS DEL RIESGO INHERENTE</t>
  </si>
  <si>
    <t xml:space="preserve">VALORACION DEL RIESGO DESPUES DE CONTROLES
</t>
  </si>
  <si>
    <t>ETAPA / ACTIVIDAD</t>
  </si>
  <si>
    <t>AREA DE IMPACTO</t>
  </si>
  <si>
    <t>FUENTE DE RIESGO</t>
  </si>
  <si>
    <t xml:space="preserve">  ANÁLISIS DEL RIESGO RESIDUAL</t>
  </si>
  <si>
    <t>ZONA DE RIESGO RESIDUAL (COLOR)</t>
  </si>
  <si>
    <t>MAPA DE RIESGOS Y OPORTUNIDADES POR PROCESO</t>
  </si>
  <si>
    <t>OPORTUNIDADES</t>
  </si>
  <si>
    <t xml:space="preserve">  ANÁLISIS DE OPORTUNIDADES</t>
  </si>
  <si>
    <t>IDENTIFICACIÓN DEL RIESGO Y/O OPORTUNIDADES</t>
  </si>
  <si>
    <t>NIVEL DE LA OPORTUNIDAD</t>
  </si>
  <si>
    <t>ANALISIS DE RIESGO CON TRATAMIENTO</t>
  </si>
  <si>
    <t xml:space="preserve">  ANÁLISIS DE OPORTUNIDADES CON TRATAMIENTO</t>
  </si>
  <si>
    <t>ZONA DEOPORTUINIDAD CON TRATAMIENTO</t>
  </si>
  <si>
    <t>VALORACIÓN</t>
  </si>
  <si>
    <t>META Y % INDICADOR</t>
  </si>
  <si>
    <t>ZONA DE  OPORTUINIDAD</t>
  </si>
  <si>
    <t>OBSERVACIONES</t>
  </si>
  <si>
    <t>Riesgos:</t>
  </si>
  <si>
    <t>Oportunidades:</t>
  </si>
  <si>
    <t>Resultado:</t>
  </si>
  <si>
    <t xml:space="preserve">Meta: </t>
  </si>
  <si>
    <t>Página 1 de 1</t>
  </si>
  <si>
    <t>VERSIÓN: 03</t>
  </si>
  <si>
    <t>Vigente desde: 2019/02/27</t>
  </si>
  <si>
    <t>R1</t>
  </si>
  <si>
    <t>R2</t>
  </si>
  <si>
    <t>R3</t>
  </si>
  <si>
    <t>R4</t>
  </si>
  <si>
    <t>CONSECUTIVO</t>
  </si>
  <si>
    <t>R5</t>
  </si>
  <si>
    <t>R6</t>
  </si>
  <si>
    <t>R7</t>
  </si>
  <si>
    <t>R8</t>
  </si>
  <si>
    <t>R9</t>
  </si>
  <si>
    <t>R10</t>
  </si>
  <si>
    <t>R11</t>
  </si>
  <si>
    <t>R12</t>
  </si>
  <si>
    <t>R13</t>
  </si>
  <si>
    <t>GESTION HUMANA Y DE SST</t>
  </si>
  <si>
    <t xml:space="preserve">Dirigir y estimular la participación del Capital Humano a su cargo, contribuyendo al incremento en la satisfacción y la productividad en el desempeño laboral, como factores acordes al nivel de exigencia en la ejecución de los procesos y el cumplimiento de los objetivos definidos por el Instituto y Verificar el cumplimiento de los planes, programas y proyectos definidos en el área de seguridad y salud en el trabajo, mediante la aplicación de metodologías, herramientas y tecnologías propias de formación y experiencia, contribuyendo a la prevención y disminución de los accidentes y enfermedades de origen laboral, así como al logro de la misión y los objetivos del Instituto. </t>
  </si>
  <si>
    <t>PLANEAR EL PROCESO DE LIQUIDACION DE LAS NOVEDADES, SEGURIDAD SOCIAL</t>
  </si>
  <si>
    <t>FALTA DE DISPOSICION POR PARTE DE LOS COLABORADORES DEL INSTITUTO HACIA LAS ACTIVIDADES DE SST</t>
  </si>
  <si>
    <t xml:space="preserve">Los colaboradores son escépticos  en vista de que en años anteriores era poco la participación de la seguridad y salud en el trabajo , debido a la  poca planeación que existía, y a  su vez carecían   procesamiento, planes, programa, etc.,  como resultado la implementación era insuficiente obteniendo  por parte de los colaboradores  la percepción  errónea de la SST </t>
  </si>
  <si>
    <t>Riesgos Estratégicos   - Riesgos de Cumplimiento                            - Riesgo de Imagen o Reputacional                     - Riesgos Operativos</t>
  </si>
  <si>
    <t>ALTA  PROBABILIDAD DE ACCIDENTES EN EL  PERSONAL QUE REALIZA ACTIVIDADES DE ALTO RIESGO</t>
  </si>
  <si>
    <t xml:space="preserve">Los diferentes riesgos a los que se encuentran expuestos los colaboradores en los puestos de trabajo
QUÍMICO
PSICOSOCIAL
BIOMECANICOS
MECÁNICO
ELÉCTRICO
LOCATIVO
ACCIDENTES DE TRÁNSITO
PÚBLICOS
TRABAJO EN ALTURAS </t>
  </si>
  <si>
    <t>FALTA DE SUPERVISION  EN LAS ACTIVIDADES REALIZADAS POR LOS OPERATIVOS EN LOS DFERENTES PUNTOS DE LA CIUDAD</t>
  </si>
  <si>
    <t xml:space="preserve">Equipo de trabajo de SST pequeño, las actividades se realizan por toda la ciudad y el desplazamiento toma tiempo para llegar a todos los puntos en donde se encuentran ubicados las diferentes cuadrillas de trabajo, Faltan GPS a todos los vehículos para conocer las ubicación de los colaboradores.  </t>
  </si>
  <si>
    <t xml:space="preserve"> LOS PROCESOS Y PROCEDIMIENTOS NO SE ENCUENTRAN DOCUMENTADOS </t>
  </si>
  <si>
    <t xml:space="preserve">Desconocimiento de procesos y procedimientos </t>
  </si>
  <si>
    <t xml:space="preserve">AUSENTISMO DE LA POBLACION TRABAJADORA </t>
  </si>
  <si>
    <t>DESARROLLO DEL PERSONAL
Y GESTION DEL AMBIENTE EN
EL TRABAJO
INDUCCION Y REINDUCCION
DEL PERSONAL</t>
  </si>
  <si>
    <t>Fraude Interno y Externo</t>
  </si>
  <si>
    <t>Riesgos Estratégicos   - Riesgos de Cumplimiento                            - Riesgo de Imagen o Reputacional                     - Riesgos Operativos
- Riesgo Corrupción
- Riesgo Financiero</t>
  </si>
  <si>
    <t xml:space="preserve">DESARROLLO DEL PERSONAL
Y GESTION DEL AMBIENTE EN
EL TRABAJO
</t>
  </si>
  <si>
    <t>Todos los procesos de la Entidad.</t>
  </si>
  <si>
    <t>Fuga de Conocimiento</t>
  </si>
  <si>
    <t>.Riesgos Estratégicos
.Riesgos Operativos
.Riesgo Financiero</t>
  </si>
  <si>
    <t>SEGUIMIENTO Y EVALUACION
DEL PROCESO</t>
  </si>
  <si>
    <t>Todos los procesos de la Entidad, Imagen de la Entidad, personas y entidades involucradas, Costos de la Entidad</t>
  </si>
  <si>
    <t>Actividades  individuales, Actividades de gestión y controles. Tecnológicas/asuntos técnicos. Comportamiento humano.</t>
  </si>
  <si>
    <t>Errores humanos voluntarios o involuntarios que afectan los procesos de la Entidad</t>
  </si>
  <si>
    <t xml:space="preserve">
Operativos
De cumplimiento
Financiero
De imagen
Tecnológico
De corrupción</t>
  </si>
  <si>
    <t>Todos los procesos de la Entidad, Imagen de la Entidad, personas y entidades interesadas, Costos de la Entidad</t>
  </si>
  <si>
    <t>Actividades  individuales, Actividades de gestión y controles</t>
  </si>
  <si>
    <t>De Gerencia
Operativos
De cumplimiento
Financiero
De imagen</t>
  </si>
  <si>
    <t>DESARROLLO DEL PERSONAL Y GESTION DEL AMBIENTE EN EL TRABAJO</t>
  </si>
  <si>
    <t xml:space="preserve">Todos los procesos de la Entidad, Imagen de la Entidad, </t>
  </si>
  <si>
    <t>Actividades  individuales</t>
  </si>
  <si>
    <t>Estratégicos
Operativos
De cumplimiento</t>
  </si>
  <si>
    <t>SELECCIÓN, CONTRATACION,
INDUCCION Y REINDUCCION
DEL PERSONAL</t>
  </si>
  <si>
    <t>Circunstancias políticas</t>
  </si>
  <si>
    <t xml:space="preserve">Deficiencia en el proceso de selección y vinculación de personal </t>
  </si>
  <si>
    <t>Plan anual de capacitación, programa de bienestar-incentivos y estímulos, presupuesto de capacitaciones, canales de comunicación memorandos,  correos electrónicos, socialización verbal por puesto de trabajo. Programa de estilos de vida saludables.</t>
  </si>
  <si>
    <t>Plan anual de inspecciones
capacitaciones  realizadas para mitigar los diferentes riesgos</t>
  </si>
  <si>
    <t xml:space="preserve">PROCEDIMIENTO ELABORACIÓN Y 
CONTROL DE DOCUMENTOS Y REGISTROS
Código: PRO-SI-001 - Versión: 01
Vigente desde: 2018/02/06
</t>
  </si>
  <si>
    <t xml:space="preserve">Pruebas Psicológicas, Psicotécnicas, de conocimiento y de aptitud
Manual de Funciones y competencias
</t>
  </si>
  <si>
    <t>Compartir o  transferir el  riesgo</t>
  </si>
  <si>
    <t>Reducir el riesgo</t>
  </si>
  <si>
    <t>Evitar el riesgo</t>
  </si>
  <si>
    <t>Preventivo</t>
  </si>
  <si>
    <t>PROFESIONAL UNIVERSITARIO CODIGO 219 GRADO 04</t>
  </si>
  <si>
    <t>PROFESIONAL UNIVERSITARIO CODIGO 219 GRADO 04 - DIRECTORA ADMINISTRATIVA Y COMERCIAL</t>
  </si>
  <si>
    <t>% de avances en el cronograma de trabajo</t>
  </si>
  <si>
    <t>R17</t>
  </si>
  <si>
    <t xml:space="preserve">(Numero de nominas pagadas / Numero total de nominas )*100
</t>
  </si>
  <si>
    <t>Meta: 100%</t>
  </si>
  <si>
    <t>Resultado: 100%</t>
  </si>
  <si>
    <t>(Número de días de ausencia por incapacidad laboral o común en el mes / Número de días de trabajo programadas en el mes ) * 100</t>
  </si>
  <si>
    <t>Meta: &lt; 52%</t>
  </si>
  <si>
    <t>(Número de trabajadores asistentes  a las capacitaciones /   Numero total de trabajadores programados a las capacitaciones ) * 100</t>
  </si>
  <si>
    <t>Meta: 80%</t>
  </si>
  <si>
    <t>Los servidores evidencian niveles de vida por encima del promedio del salario</t>
  </si>
  <si>
    <t>debido a 1) obligaciones financieras 2) Mal manejo de sus ingresos</t>
  </si>
  <si>
    <t xml:space="preserve">por las obligaciones del entorno familiar y social que produce inconformismo en el trabajo y su salario </t>
  </si>
  <si>
    <t>(Numero de solicitudes aprobadas / Numero de solicitudes solicitadas) *100</t>
  </si>
  <si>
    <t>Meta: 60%</t>
  </si>
  <si>
    <t xml:space="preserve">Fortalecer el proceso de selección cerrado o abierto </t>
  </si>
  <si>
    <t>(Numero de convocatorias / Numero de vacantes ) * 100</t>
  </si>
  <si>
    <t>Se tiene un indicador del 100% debido a que todas la vacantes registradas han sido suplidas</t>
  </si>
  <si>
    <t>RIESGOS ANTICORRUPCIÓN</t>
  </si>
  <si>
    <t>PROFESIONAL UNIVERSITARIO CODIGO 219 GRADO 01</t>
  </si>
  <si>
    <t>Meta: &lt;=7,31</t>
  </si>
  <si>
    <t>Personal de apoyo para desarrollar actividades propias del grupo de SST</t>
  </si>
  <si>
    <t>PROFESIONAL UNIVERSITARIO CODIGO 219 GRADO 01/ LOS DUEÑOS DE PROCESOS Y OPERARIOS</t>
  </si>
  <si>
    <t>debido a: 1) Compartir los usuarios y claves de acceso
2) Dejar equipos abiertos y oficinas abiertas sin seguridad
3) No tramitar el cambio de clave por reemplazo de vacaciones o ausencias justificadas. 
4) Exceso de confianza</t>
  </si>
  <si>
    <t>por: 1) Pérdida de información valiosa para la Entidad
2) Uso inadecuado de la información por terceros
3) Deterioro de la imagen de la Entidad</t>
  </si>
  <si>
    <t>(Usuarios parametrizados/Total Usuarios administrativos) *100</t>
  </si>
  <si>
    <t>por: 1) Sanciones y multas Investigaciones disciplinarias, fiscales y penales
2) Riesgo reputacional</t>
  </si>
  <si>
    <t>Tener personal capacitado en el manejo del software</t>
  </si>
  <si>
    <t xml:space="preserve">Meta: 75% </t>
  </si>
  <si>
    <t xml:space="preserve">Resultado: </t>
  </si>
  <si>
    <t>por: 1) Sanciones y multas 2) Investigaciones disciplinarias, fiscales y penales
3) Riesgo reputacional
4) Publicidad negativa especialmente en procesos contractuales, financiamiento y vinculación de personal</t>
  </si>
  <si>
    <t>Tener personal capacitado  y motivado en el desarrollo de las actividades</t>
  </si>
  <si>
    <t xml:space="preserve">Falta  de seguimiento en las actividades desarrolladas </t>
  </si>
  <si>
    <t>( No. De Retiros de Personal en el trimestre / numero total del personal ) *100</t>
  </si>
  <si>
    <t>Meta: 10%</t>
  </si>
  <si>
    <t xml:space="preserve">Mayor seguimiento y control en los procesos </t>
  </si>
  <si>
    <t>( Numero de personas con procesos de fraude / numero total de personas ) *100</t>
  </si>
  <si>
    <t>Meta: 5%</t>
  </si>
  <si>
    <t>Resultado: 0%</t>
  </si>
  <si>
    <t>(Numero de accidentes de trabajo / Numero total de trabajadores en el mes) *100</t>
  </si>
  <si>
    <t>Sensibilización a la población colaboradora en cuanto a  la participación de los eventos</t>
  </si>
  <si>
    <t>personal operativo que realiza las actividades de alto riesgo como trabajo en alturas trabajos eléctricos, trabajos en vía publica con exposición a accidentes de transito, trabajos con químicos, conductores, operarios expuestos a riesgos biológicos,</t>
  </si>
  <si>
    <t>Matriz identificación de peligros valoración y evaluación de riesgos
programa y procedimientos de trabajo seguro en alturas
Política de SST
Reglamento de Higiene y seguridad
Formatos de identificación de actos y condiciones inseguras. 
Programa de Inspecciones de Seguridad</t>
  </si>
  <si>
    <t>La meta es de 7,31% y se medirá de manera anual</t>
  </si>
  <si>
    <t xml:space="preserve">
gerencia de proyectos espaciales 
Grupo Alumbrado Publico
Grupo plazas de mercado 
Grupo control de vegetación</t>
  </si>
  <si>
    <t>todos los grupos del  Instituto gerencia de proyectos espaciales 
Grupo Alumbrado Publico
Grupo plazas de mercado 
Grupo control de vegetación</t>
  </si>
  <si>
    <t>Las dependencias del instituto no tiene documentados Los procesos procedimientos que se manejan para cada una de las tareas que realizan los diferentes grupos de trabajo</t>
  </si>
  <si>
    <t>certificación en ISO 9001, ISO 14001 y OHSAS 18001</t>
  </si>
  <si>
    <t>toda la población colaboradora del Instituto</t>
  </si>
  <si>
    <t>La edad avanzada de la población trabajadora ya que a mayor edad, mayor tasa de ausentismo
asociado a la carga de enfermedad 
 antecedentes de salud enfermedades comunes y crónicas y  accidentalidad de los colaboradores, reincorporaciones laborales con restricciones y recomendaciones laborales que interfieren con las actividades que realizan actualmente y que no permite el desarrollo normal o cabalidad de las tareas del cargo.</t>
  </si>
  <si>
    <t>ausentismo laboral</t>
  </si>
  <si>
    <t xml:space="preserve">Creación de eventos que promueven la salud </t>
  </si>
  <si>
    <t>programa de estilos de vida saludables, Investigaciones de los accidentes laborales e implementación de los planes de acción  programa de trabajo seguro en alturas matriz de elementos de protección personal entrega de elementos de protección personal de acuerdo a la actividad que desarrolla cada colaborador y la entrega de las  recomendaciones medicas de exámenes ocupacionales</t>
  </si>
  <si>
    <t>Oportunidades: Semana de la salud, rumba terapias y pausas activas</t>
  </si>
  <si>
    <t xml:space="preserve">Reputación de la Entidad, Detrimento patrimonial, consecuencias para el personal involucrado legales, fiscales  y disciplinarias. </t>
  </si>
  <si>
    <t>Falta de valores éticos y morales, desconocimiento de normas sancionatorias, personalidad influenciable, situaciones económicas, familiares y sociales asociadas a la falta de valores.</t>
  </si>
  <si>
    <t>. Inducción y Reinducción al personal
. Auditorías de Control Interno
.Procesos de Selección de Personal con el lleno de requisitos
. Conocimiento y aplicación del documento Gobierno Corporativo y Código de Integridad
. Transparencia en la publicación de Estados Financieros en la Página web
. Rendición de Cuentas
. Evaluación del Desempeño del personal
. Observancia y Acatamiento del Código único Disciplinario Ley 734/2002
. Capacitaciones preventivas en materia disciplinaria
. Manuales de Funciones y competencias laborales</t>
  </si>
  <si>
    <t>Necesidades de Empresas externas de adquirir ese personal capacitado, necesidades del personal de buscar mejores oportunidades, cambios de administración.</t>
  </si>
  <si>
    <t>Capacitaciones extensivas para evitar la concentración de conocimientos en una sola persona</t>
  </si>
  <si>
    <t>debido a: 1) falta de estabilidad laboral
2) cambio en la administración</t>
  </si>
  <si>
    <t>. Plan Estratégico de Gestión Humana (Capacitación, incentivos, estímulos y plan de bienestar)
. Comités de Convivencia
. Comisión de Personal
. Mesa de Negociación
. Capacitaciones al personal
. Provisión mediante encargo</t>
  </si>
  <si>
    <t>Manual de Políticas de Seguridad de la Información
Reglamente interno de trabajo
Gobierno Corporativo y Código de Integridad
Control Único Disciplinario
Manuales de Funciones
Evaluación del Desempeño
Cámaras de Seguridad
Control de usuarios desde el área de tecnología</t>
  </si>
  <si>
    <t>(capacitaciones brindadas/ capacitaciones programadas )*100</t>
  </si>
  <si>
    <t>La meta del indicador es de 80% y se medirá de manera anual</t>
  </si>
  <si>
    <t xml:space="preserve">Incumplimiento en la entrega de los informes a Entes de Control y demás grupos de interés </t>
  </si>
  <si>
    <t xml:space="preserve">debido a: 1) Altas cargas laborales
2) Rotación de personal
3) Desconocimiento de la nueva normatividad
4) Centralización de actividades que no están documentadas  
5)falta actualización de procedimientos  
</t>
  </si>
  <si>
    <t>La meta del indicador es de 75% y se medirá de manera anual</t>
  </si>
  <si>
    <t xml:space="preserve">Creación de mecanismos por parte de la dirección administrativa y comercial para la creación de claves según los perfiles y cargos </t>
  </si>
  <si>
    <t>debido a 1) Cambios de administración 
2) Control político 
3) Vinculación de personal por OPS y Supernumerarios sin los perfiles adecuados.</t>
  </si>
  <si>
    <t xml:space="preserve">Comportamiento organizacional </t>
  </si>
  <si>
    <t>Circunstancias económicas y de mercado y actividades individuales</t>
  </si>
  <si>
    <t>Formato por parte de la dirección administrativa para el control del endeudamiento de los funcionarios.</t>
  </si>
  <si>
    <t>Durante el año solo se ha negado la solicitud de un crédito lo que muestra la presencia de capacidad de endeudamiento de los solicitantes</t>
  </si>
  <si>
    <t>Comunidad           desempeño interno             imagen o reputación  del instituto    oportunidad y programación de actividades</t>
  </si>
  <si>
    <t>Perdida de reputación y de imagen                             falta de compromiso de los funcionarios para dar respuesta a las inquietudes e inconvenientes presentados en el proceso.                  Por errores al ingreso de la información, fallas en el sistema (software), altas cargas de trabajo, estrés, descuido, demoras en el proceso,</t>
  </si>
  <si>
    <t>Riesgo tecnológico, reputacional o de imagen, y de cumplimiento</t>
  </si>
  <si>
    <r>
      <t xml:space="preserve">Oportunidades: </t>
    </r>
    <r>
      <rPr>
        <sz val="11"/>
        <rFont val="Arial"/>
        <family val="2"/>
      </rPr>
      <t>1) Auditorias internas y externas</t>
    </r>
  </si>
  <si>
    <r>
      <t>Riesgos:</t>
    </r>
    <r>
      <rPr>
        <sz val="11"/>
        <rFont val="Arial"/>
        <family val="2"/>
      </rPr>
      <t xml:space="preserve"> Cumplimiento al Plan Estratégico de Gestión Humana</t>
    </r>
  </si>
  <si>
    <r>
      <t>Oportunidades:</t>
    </r>
    <r>
      <rPr>
        <sz val="11"/>
        <rFont val="Arial"/>
        <family val="2"/>
      </rPr>
      <t xml:space="preserve"> Solicitar capacitaciones y dar cumplimiento a los incentivos y estímulos del plan estratégico de gestión humana </t>
    </r>
  </si>
  <si>
    <r>
      <t>Riesgos:</t>
    </r>
    <r>
      <rPr>
        <sz val="11"/>
        <rFont val="Arial"/>
        <family val="2"/>
      </rPr>
      <t xml:space="preserve"> Cronograma de presentación de informes, actas de entrega de cargos</t>
    </r>
  </si>
  <si>
    <r>
      <t xml:space="preserve">Oportunidades: </t>
    </r>
    <r>
      <rPr>
        <sz val="11"/>
        <rFont val="Arial"/>
        <family val="2"/>
      </rPr>
      <t>Solicitar capacitaciones al proveedor y a los supervisores del contrato</t>
    </r>
  </si>
  <si>
    <r>
      <t>Riesgos:</t>
    </r>
    <r>
      <rPr>
        <sz val="11"/>
        <rFont val="Arial"/>
        <family val="2"/>
      </rPr>
      <t xml:space="preserve"> Parametrización de Usuarios para asignación de claves</t>
    </r>
  </si>
  <si>
    <r>
      <t xml:space="preserve">Riesgos: </t>
    </r>
    <r>
      <rPr>
        <sz val="11"/>
        <rFont val="Arial"/>
        <family val="2"/>
      </rPr>
      <t>Realización de  convocatorias cerradas o abiertas</t>
    </r>
  </si>
  <si>
    <r>
      <t xml:space="preserve">Riesgos: </t>
    </r>
    <r>
      <rPr>
        <sz val="11"/>
        <rFont val="Arial"/>
        <family val="2"/>
      </rPr>
      <t xml:space="preserve">Registro de las convocatorias </t>
    </r>
  </si>
  <si>
    <r>
      <t xml:space="preserve">Oportunidades: </t>
    </r>
    <r>
      <rPr>
        <sz val="11"/>
        <rFont val="Arial"/>
        <family val="2"/>
      </rPr>
      <t xml:space="preserve">Solicitud de socialización e información por parte de los responsables de convocatoria durante la selección del personal </t>
    </r>
  </si>
  <si>
    <r>
      <rPr>
        <b/>
        <sz val="11"/>
        <rFont val="Arial"/>
        <family val="2"/>
      </rPr>
      <t>Oportunidades:</t>
    </r>
    <r>
      <rPr>
        <sz val="11"/>
        <rFont val="Arial"/>
        <family val="2"/>
      </rPr>
      <t xml:space="preserve"> Informe de auditorias</t>
    </r>
  </si>
  <si>
    <r>
      <rPr>
        <b/>
        <sz val="11"/>
        <rFont val="Arial"/>
        <family val="2"/>
      </rPr>
      <t>Oportunidades:</t>
    </r>
    <r>
      <rPr>
        <sz val="11"/>
        <rFont val="Arial"/>
        <family val="2"/>
      </rPr>
      <t xml:space="preserve"> Registros de asistencias de las socializaciones </t>
    </r>
  </si>
  <si>
    <r>
      <rPr>
        <b/>
        <sz val="11"/>
        <rFont val="Arial"/>
        <family val="2"/>
      </rPr>
      <t>Oportunidades:</t>
    </r>
    <r>
      <rPr>
        <sz val="11"/>
        <rFont val="Arial"/>
        <family val="2"/>
      </rPr>
      <t xml:space="preserve"> Memorando de solicitud de capacitaciones y registro de los formatos </t>
    </r>
  </si>
  <si>
    <r>
      <rPr>
        <b/>
        <sz val="11"/>
        <rFont val="Arial"/>
        <family val="2"/>
      </rPr>
      <t xml:space="preserve">Oportunidades: </t>
    </r>
    <r>
      <rPr>
        <sz val="11"/>
        <rFont val="Arial"/>
        <family val="2"/>
      </rPr>
      <t>Registros de asistencia a las actividades programadas</t>
    </r>
  </si>
  <si>
    <t>La meta del indicador es de 5% teniendo en cuenta que es el máximo permitido para el cumplimento de esta, además este indicador se evaluara de manera semestral</t>
  </si>
  <si>
    <t>La meta del indicador es de 10% teniendo en cuenta que es el máximo permitido para el cumplimento de esta</t>
  </si>
  <si>
    <t>el indicador va en 50% debido a que se ha realizado la gestión para que los usuarios estén parametrizados</t>
  </si>
  <si>
    <r>
      <rPr>
        <b/>
        <sz val="11"/>
        <rFont val="Arial"/>
        <family val="2"/>
      </rPr>
      <t>Riesgos:</t>
    </r>
    <r>
      <rPr>
        <sz val="11"/>
        <rFont val="Arial"/>
        <family val="2"/>
      </rPr>
      <t xml:space="preserve"> Convocatorias cerradas y abiertas para procesos de vinculación</t>
    </r>
  </si>
  <si>
    <t xml:space="preserve">Resultado:30% </t>
  </si>
  <si>
    <r>
      <rPr>
        <b/>
        <sz val="11"/>
        <rFont val="Arial"/>
        <family val="2"/>
      </rPr>
      <t>Riesgos:</t>
    </r>
    <r>
      <rPr>
        <sz val="11"/>
        <rFont val="Arial"/>
        <family val="2"/>
      </rPr>
      <t xml:space="preserve"> Cronograma establecido, registro de actas de entrega de cargos</t>
    </r>
  </si>
  <si>
    <t>Resultado: 30%</t>
  </si>
  <si>
    <t>Resultado: 60%</t>
  </si>
  <si>
    <r>
      <t>Oportunidades:</t>
    </r>
    <r>
      <rPr>
        <sz val="11"/>
        <rFont val="Arial"/>
        <family val="2"/>
      </rPr>
      <t xml:space="preserve"> 1)Revisión según el manual de funciones para la validación de perfiles y cargos 2) capacitación sobre la importancia y la responsabilidad del uso de perfiles</t>
    </r>
  </si>
  <si>
    <r>
      <rPr>
        <b/>
        <sz val="11"/>
        <rFont val="Arial"/>
        <family val="2"/>
      </rPr>
      <t xml:space="preserve">Oportunidades: </t>
    </r>
    <r>
      <rPr>
        <sz val="11"/>
        <rFont val="Arial"/>
        <family val="2"/>
      </rPr>
      <t>Convocatorias realizadas mediante cartelera y pagina web</t>
    </r>
  </si>
  <si>
    <t>Resultado: 40%</t>
  </si>
  <si>
    <r>
      <rPr>
        <b/>
        <sz val="11"/>
        <rFont val="Arial"/>
        <family val="2"/>
      </rPr>
      <t>Riesgos:</t>
    </r>
    <r>
      <rPr>
        <sz val="11"/>
        <rFont val="Arial"/>
        <family val="2"/>
      </rPr>
      <t xml:space="preserve"> Documento soporte de la parametrización y creación de claves. Registro  de asistencia  </t>
    </r>
  </si>
  <si>
    <t xml:space="preserve">debido a: 1) Altas cargas laborales
2) Rotación de personal
3) Desconocimiento de la nueva normatividad
4) Centralización de actividades que no están documentadas 
5) Desconocimiento en el manejo del Sistema
6) Falta de inducción adecuada de quien entrega el cargo y oportuna de la Entidad
7) Fallas en transacciones
</t>
  </si>
  <si>
    <r>
      <rPr>
        <b/>
        <sz val="11"/>
        <rFont val="Arial"/>
        <family val="2"/>
      </rPr>
      <t>Riesgos:</t>
    </r>
    <r>
      <rPr>
        <sz val="11"/>
        <rFont val="Arial"/>
        <family val="2"/>
      </rPr>
      <t xml:space="preserve"> Registros de Asistencia</t>
    </r>
  </si>
  <si>
    <r>
      <t xml:space="preserve">Oportunidades: </t>
    </r>
    <r>
      <rPr>
        <sz val="11"/>
        <rFont val="Arial"/>
        <family val="2"/>
      </rPr>
      <t>desarrollo del plan estratégico de gestión humana</t>
    </r>
  </si>
  <si>
    <r>
      <rPr>
        <b/>
        <sz val="11"/>
        <rFont val="Arial"/>
        <family val="2"/>
      </rPr>
      <t>Oportunidades:</t>
    </r>
    <r>
      <rPr>
        <sz val="11"/>
        <rFont val="Arial"/>
        <family val="2"/>
      </rPr>
      <t xml:space="preserve"> solicitudes de capacitaciones</t>
    </r>
  </si>
  <si>
    <r>
      <rPr>
        <b/>
        <sz val="11"/>
        <rFont val="Arial"/>
        <family val="2"/>
      </rPr>
      <t>Oportunidades:</t>
    </r>
    <r>
      <rPr>
        <sz val="11"/>
        <rFont val="Arial"/>
        <family val="2"/>
      </rPr>
      <t xml:space="preserve"> 1) listado de Perfiles actualizados </t>
    </r>
  </si>
  <si>
    <r>
      <rPr>
        <b/>
        <sz val="11"/>
        <rFont val="Arial"/>
        <family val="2"/>
      </rPr>
      <t>Riesgos:</t>
    </r>
    <r>
      <rPr>
        <sz val="11"/>
        <rFont val="Arial"/>
        <family val="2"/>
      </rPr>
      <t xml:space="preserve"> Formatos del seguimiento del control de endeudamiento </t>
    </r>
  </si>
  <si>
    <r>
      <t>Riesgos:</t>
    </r>
    <r>
      <rPr>
        <sz val="11"/>
        <rFont val="Arial"/>
        <family val="2"/>
      </rPr>
      <t xml:space="preserve"> Seguimiento del formato de control de endeudamiento.</t>
    </r>
  </si>
  <si>
    <t xml:space="preserve"> Control en el endeudamiento para solicitudes de préstamo del personal</t>
  </si>
  <si>
    <r>
      <t>Oportunidad:</t>
    </r>
    <r>
      <rPr>
        <sz val="11"/>
        <rFont val="Arial"/>
        <family val="2"/>
      </rPr>
      <t xml:space="preserve"> Seguimiento del formato de control de endeudamiento.</t>
    </r>
  </si>
  <si>
    <r>
      <rPr>
        <b/>
        <sz val="11"/>
        <rFont val="Arial"/>
        <family val="2"/>
      </rPr>
      <t xml:space="preserve">Oportunidades: </t>
    </r>
    <r>
      <rPr>
        <sz val="11"/>
        <rFont val="Arial"/>
        <family val="2"/>
      </rPr>
      <t xml:space="preserve">Formatos del seguimiento del control de endeudamiento </t>
    </r>
  </si>
  <si>
    <t>Toda la población colaboradora del Instituto</t>
  </si>
  <si>
    <r>
      <rPr>
        <b/>
        <sz val="11"/>
        <rFont val="Arial"/>
        <family val="2"/>
      </rPr>
      <t xml:space="preserve">Oportunidades: </t>
    </r>
    <r>
      <rPr>
        <sz val="11"/>
        <rFont val="Arial"/>
        <family val="2"/>
      </rPr>
      <t>Registro fotográfico.
Registros de compensatorio</t>
    </r>
  </si>
  <si>
    <t>Riesgos: Correos electrónicos enviados</t>
  </si>
  <si>
    <r>
      <t xml:space="preserve">Oportunidades: </t>
    </r>
    <r>
      <rPr>
        <sz val="11"/>
        <rFont val="Arial"/>
        <family val="2"/>
      </rPr>
      <t>socializar  código de ética y buen gobierno</t>
    </r>
  </si>
  <si>
    <t>SEGUIMIENTO A MARZO DE 2020</t>
  </si>
  <si>
    <t xml:space="preserve">Probabilidad  de accidentes </t>
  </si>
  <si>
    <t xml:space="preserve"> por : incidentes, Accidentes leves, graves y mortales, Enfermedades laboral </t>
  </si>
  <si>
    <r>
      <t xml:space="preserve">Riesgos: </t>
    </r>
    <r>
      <rPr>
        <sz val="11"/>
        <rFont val="Arial"/>
        <family val="2"/>
      </rPr>
      <t xml:space="preserve">Inspecciones de Seguridad.
 Seguimiento y/o actualización de la matriz PEVR
</t>
    </r>
  </si>
  <si>
    <r>
      <rPr>
        <b/>
        <sz val="11"/>
        <rFont val="Arial"/>
        <family val="2"/>
      </rPr>
      <t>Riesgos:</t>
    </r>
    <r>
      <rPr>
        <sz val="11"/>
        <rFont val="Arial"/>
        <family val="2"/>
      </rPr>
      <t xml:space="preserve"> Registros de inspecciones de seguridad 2) seguimientos y/o actualización a la matriz  IPEVR</t>
    </r>
  </si>
  <si>
    <t>Sensibilizar y capacitar al personal sobre las peligros relacionadas a sus actividades.</t>
  </si>
  <si>
    <r>
      <t xml:space="preserve">Oportunidades: </t>
    </r>
    <r>
      <rPr>
        <sz val="11"/>
        <rFont val="Arial"/>
        <family val="2"/>
      </rPr>
      <t xml:space="preserve">Capacitaciones al personal </t>
    </r>
  </si>
  <si>
    <r>
      <rPr>
        <b/>
        <sz val="11"/>
        <rFont val="Arial"/>
        <family val="2"/>
      </rPr>
      <t>Oportunidades:</t>
    </r>
    <r>
      <rPr>
        <sz val="11"/>
        <rFont val="Arial"/>
        <family val="2"/>
      </rPr>
      <t xml:space="preserve"> Registro de asistencia de las capacitaciones </t>
    </r>
  </si>
  <si>
    <t>Colaboradores  pocos receptivos y participativos</t>
  </si>
  <si>
    <t xml:space="preserve">Por falta de compromiso e interés ante las actividades programadas y creación de cultura organizacional ante el tema
incidentes </t>
  </si>
  <si>
    <r>
      <rPr>
        <b/>
        <sz val="11"/>
        <rFont val="Arial"/>
        <family val="2"/>
      </rPr>
      <t xml:space="preserve">Riesgos: </t>
    </r>
    <r>
      <rPr>
        <sz val="11"/>
        <rFont val="Arial"/>
        <family val="2"/>
      </rPr>
      <t>Registros de asistencia.</t>
    </r>
  </si>
  <si>
    <t>Meta: 85%</t>
  </si>
  <si>
    <t>Resultado: 90%</t>
  </si>
  <si>
    <t xml:space="preserve">El riesgo se mantiene en zona de riesgo bajo, gracias a las actividades y eventos desarrollados </t>
  </si>
  <si>
    <r>
      <rPr>
        <b/>
        <sz val="11"/>
        <rFont val="Arial"/>
        <family val="2"/>
      </rPr>
      <t xml:space="preserve">Oportunidades: </t>
    </r>
    <r>
      <rPr>
        <sz val="11"/>
        <rFont val="Arial"/>
        <family val="2"/>
      </rPr>
      <t>Registros de asistencia.</t>
    </r>
  </si>
  <si>
    <t>por :
1) actos inseguros e incidentes
2) daños a terceros, bienes, vehículos y equipos
3) ausentismo laboral
4) Accidentes leves, graves y mortales.
5) Incumplimiento ante entes de control.</t>
  </si>
  <si>
    <r>
      <t xml:space="preserve">Riesgos: </t>
    </r>
    <r>
      <rPr>
        <sz val="11"/>
        <rFont val="Arial"/>
        <family val="2"/>
      </rPr>
      <t>1)</t>
    </r>
    <r>
      <rPr>
        <b/>
        <sz val="11"/>
        <rFont val="Arial"/>
        <family val="2"/>
      </rPr>
      <t xml:space="preserve"> </t>
    </r>
    <r>
      <rPr>
        <sz val="11"/>
        <rFont val="Arial"/>
        <family val="2"/>
      </rPr>
      <t xml:space="preserve">Realizar las Inspecciones programadas en el plan de Inspecciones anual, 
2) Direccionar las inspecciones con ayuda del copasst para dar cumplimiento al mismo
3) apoyar y capacitar a los jefes operativos (Técnico operativo)  para que también realicen inspecciones  de seguridad utilizando los formatos del programa de inspecciones.
</t>
    </r>
  </si>
  <si>
    <t xml:space="preserve">debido a : 1) Falta de apoyo y compromiso de colaboradores
2) concentración de  actividades por desarrollar del grupo de SST
3) desarrollo de actividades trasversales (gestión humana) por parte del grupo de SST 
4) complejidad en el transporte para realizar inspecciones.
5) La exposición a cambios fuertes regulatorios debido a factores internos o externos que afecten el normal funcionamiento del instituto.
</t>
  </si>
  <si>
    <r>
      <rPr>
        <b/>
        <sz val="11"/>
        <rFont val="Arial"/>
        <family val="2"/>
      </rPr>
      <t>Oportunidades:</t>
    </r>
    <r>
      <rPr>
        <sz val="11"/>
        <rFont val="Arial"/>
        <family val="2"/>
      </rPr>
      <t xml:space="preserve"> 1) Registro de inspecciones.</t>
    </r>
  </si>
  <si>
    <t xml:space="preserve">por:
1) Errores y demoras en los procesos 
'2) Probabilidad de que se generen incidentes, accidentes 
3) Reprocesos </t>
  </si>
  <si>
    <r>
      <rPr>
        <b/>
        <sz val="11"/>
        <rFont val="Arial"/>
        <family val="2"/>
      </rPr>
      <t>Riesgos:</t>
    </r>
    <r>
      <rPr>
        <sz val="11"/>
        <rFont val="Arial"/>
        <family val="2"/>
      </rPr>
      <t xml:space="preserve"> Documento soporte de la solicitud</t>
    </r>
  </si>
  <si>
    <t>por enfermedad común y  accidentes de trabajo que genera consecuencias
negativas directas e indirectas en  el Instituto en términos de productividad, costos, desgaste administrativo y de recurso   humano. cumplimiento de normatividad vigente</t>
  </si>
  <si>
    <r>
      <t xml:space="preserve">Riesgos:1) </t>
    </r>
    <r>
      <rPr>
        <sz val="11"/>
        <rFont val="Arial"/>
        <family val="2"/>
      </rPr>
      <t xml:space="preserve">Programa de estilos de vida saludable 2) realizar pausas activas y rumba terapia 3) seguimiento y/o actualización de matriz IPEVR </t>
    </r>
  </si>
  <si>
    <t xml:space="preserve">debido a: 1) Personal expuesto a situaciones externas o internas puntuales a nivel económico, familiar o social
2) ocasión de actuar mal, asociado a la falta controles.
3) Actuaciones malintencionadas
4) Negligencia
5) Facilitar a propósito el acceso de personal no autorizado con fines delictivos
6) Controles de los procesos contractuales para que las Empresas de vigilancia contraten personal idóneo 
</t>
  </si>
  <si>
    <t xml:space="preserve">por: 1) mala imagen reputacional de la Entidad y del personal, 2) sanciones disciplinarias, fiscales, penales y economicas.3) Terminación de contratos </t>
  </si>
  <si>
    <r>
      <t xml:space="preserve">Riesgos: </t>
    </r>
    <r>
      <rPr>
        <sz val="11"/>
        <rFont val="Arial"/>
        <family val="2"/>
      </rPr>
      <t xml:space="preserve">1) Solicitud de capacitación 
</t>
    </r>
  </si>
  <si>
    <r>
      <rPr>
        <b/>
        <sz val="11"/>
        <rFont val="Arial"/>
        <family val="2"/>
      </rPr>
      <t xml:space="preserve">Riesgos: </t>
    </r>
    <r>
      <rPr>
        <sz val="11"/>
        <rFont val="Arial"/>
        <family val="2"/>
      </rPr>
      <t>Documento anexo a la solicitud</t>
    </r>
  </si>
  <si>
    <t>Se ha realizado el  pago total de las nominas.</t>
  </si>
  <si>
    <t>Generación de errores, reproceso, demoras, Insatisfacción de los empleados e incertidumbre
Aumento en el uso de papel (impresión de CDM, RM ordenes de pago y ordenes de seguridad social)</t>
  </si>
  <si>
    <t xml:space="preserve">1)  Capacitación del software a otros funcionarios de la dirección administrativa y comercial </t>
  </si>
  <si>
    <r>
      <t xml:space="preserve">Oportunidades: </t>
    </r>
    <r>
      <rPr>
        <sz val="11"/>
        <rFont val="Arial"/>
        <family val="2"/>
      </rPr>
      <t xml:space="preserve">1) Solicitud de capacitación 
</t>
    </r>
  </si>
  <si>
    <r>
      <rPr>
        <b/>
        <sz val="11"/>
        <rFont val="Arial"/>
        <family val="2"/>
      </rPr>
      <t>Oportunidades:</t>
    </r>
    <r>
      <rPr>
        <sz val="11"/>
        <rFont val="Arial"/>
        <family val="2"/>
      </rPr>
      <t xml:space="preserve"> Documento anexo a la solicitud</t>
    </r>
  </si>
  <si>
    <t>Mal Manejo de la información confidencial</t>
  </si>
  <si>
    <t xml:space="preserve">Demora, dificultad o errores en el generación o pago de la nomina </t>
  </si>
  <si>
    <t>debido a :1) Falta parametrización y/o ajustes del proceso en el software 2) Dependencia al proveedor del software para realizar ajustes3) Falta de capacitación del personal 4) reportes inexactos de otras dependencias 5) Equipos de computo obsoletos 6)  falta de acompañamiento por parte del proveedor del sistema. 7) Rotación de personal de apoyo. 8) falta de información relacionada.</t>
  </si>
  <si>
    <t>Software de nomina
realizar la pre nomina
verificar con la nomina del mes anterior, revisar con los responsables del proceso y liquidar
Procedimiento de liquidación de la nomina</t>
  </si>
  <si>
    <r>
      <t>Riesgos:</t>
    </r>
    <r>
      <rPr>
        <sz val="11"/>
        <rFont val="Arial"/>
        <family val="2"/>
      </rPr>
      <t xml:space="preserve"> 1) Realizar eventos, capacitaciones y/o socializaciones personalizadas o interactivas</t>
    </r>
  </si>
  <si>
    <r>
      <t xml:space="preserve">Oportunidades:  </t>
    </r>
    <r>
      <rPr>
        <sz val="11"/>
        <rFont val="Arial"/>
        <family val="2"/>
      </rPr>
      <t>1) Realizar eventos, capacitaciones y/o socializaciones personalizadas o interactivas</t>
    </r>
  </si>
  <si>
    <t xml:space="preserve">debido a: Exposición a los peligros presentes en cada una de las actividades mencionadas anteriormente.
Realización de actos inseguros.
Carga laboral y desconcentración </t>
  </si>
  <si>
    <r>
      <rPr>
        <b/>
        <sz val="11"/>
        <rFont val="Arial"/>
        <family val="2"/>
      </rPr>
      <t xml:space="preserve">Riesgos: </t>
    </r>
    <r>
      <rPr>
        <sz val="11"/>
        <rFont val="Arial"/>
        <family val="2"/>
      </rPr>
      <t xml:space="preserve">Registros de los formatos diligenciados o fotografías de actividades desarrolladas 
</t>
    </r>
  </si>
  <si>
    <t>El riesgo se mantiene como moderado, debido a que la situación actual del entorno y la normatividad regulatoria de actividades reduce el campo de acción, estas mismas regulaciones ocasionan que el personal al cual se le hacen seguimientos se reduzca, facilitando la labor.
No se establece indicador debido a la complejidad de la medición por las diferentes locaciones en los que los colaboradores realizan sus actividades laborales.</t>
  </si>
  <si>
    <r>
      <t>Oportunidades: 1</t>
    </r>
    <r>
      <rPr>
        <sz val="11"/>
        <rFont val="Arial"/>
        <family val="2"/>
      </rPr>
      <t>) apoyar y capacitar a colaboradores que pueden apoyar la realización de seguimientos</t>
    </r>
  </si>
  <si>
    <t>debido a: 1)El proceso que adelanta la organización es nuevo para la mayoría de colaboradores 
2) Falta de organización y liderazgo para documentar los procesos y procedimientos
3) Falta de estandarización de cómo se deben hacer las cosas dentro de la organización y los procesos.
4) Rotación de personal
5) Falta de compromiso y/o interés por parte de los colaboradores</t>
  </si>
  <si>
    <t>debido a 1) Falta de estilos y/o hábitos saludables 2) actos y  condiciones inseguras 3) Enfermedad 4) incumplimiento de las recomendaciones emitidas por el medico laboral 5) La exposición a cambios fuertes regulatorios debido a factores internos o externos que afecten el normal funcionamiento del instituto.</t>
  </si>
  <si>
    <r>
      <rPr>
        <b/>
        <sz val="11"/>
        <rFont val="Arial"/>
        <family val="2"/>
      </rPr>
      <t>Riesgos:</t>
    </r>
    <r>
      <rPr>
        <sz val="11"/>
        <rFont val="Arial"/>
        <family val="2"/>
      </rPr>
      <t xml:space="preserve"> correos electrónicos, memorando o registros de asistencia  de las actividades programadas.</t>
    </r>
  </si>
  <si>
    <t>por: 1) Retraso en los procesos
.2) Costos y tiempo asignado a nuevos procesos de vinculación y capacitación.
.3) Afectación del Clima Laboral ante la frecuencia de cambios
4)  Des engranaje de las actividades de la Entidad
.5) NO ejecución de proyectos en curso
.6) Recarga laboral mientras se surte el proceso de nuevas vinculaciones</t>
  </si>
  <si>
    <t>por Retraso en los procesos
. Costos y tiempo asignado a nuevos procesos de vinculación y capacitación.
. Des engranaje de las actividades de la Entidad
. Recarga laboral mientras se surte el proceso de nuevas vinculaciones, afectando el clima laboral
. Asesoría inadecuada en procesos estratégicos de la entidad</t>
  </si>
  <si>
    <t>debido a 1) Falta del compromiso 2) falta de autocuidado 
3) Falta de utilización de protocolos y/o procedimientos
4)  La exposición a cambios fuertes regulatorios debido a factores internos o externos que afecten el normal funcionamiento del instituto.</t>
  </si>
  <si>
    <r>
      <t>Riesgos:</t>
    </r>
    <r>
      <rPr>
        <sz val="11"/>
        <rFont val="Arial"/>
        <family val="2"/>
      </rPr>
      <t xml:space="preserve"> 
Solicitar al proceso de Gestión del SIG la verificación de la actualización de los procesos y procedimientos del instituto.</t>
    </r>
  </si>
  <si>
    <r>
      <t>Riesgos:</t>
    </r>
    <r>
      <rPr>
        <sz val="11"/>
        <rFont val="Arial"/>
        <family val="2"/>
      </rPr>
      <t>. Parametrización de usuarios y claves de acceso
. Inducción y reinducción al personal
. Capacitación ley 734/2002</t>
    </r>
  </si>
  <si>
    <r>
      <t>Riesgos:</t>
    </r>
    <r>
      <rPr>
        <sz val="11"/>
        <rFont val="Arial"/>
        <family val="2"/>
      </rPr>
      <t>. Socialización del documento gobierno corporativo y código de integridad
. Inducción y reinducción al personal
. Capacitación ley 734/2002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</si>
</sst>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 #,##0.00_ ;_ [$€]\ * \-#,##0.00_ ;_ [$€]\ * &quot;-&quot;??_ ;_ @_ "/>
  </numFmts>
  <fonts count="16" x14ac:knownFonts="1">
    <font>
      <sz val="10"/>
      <name val="Arial"/>
    </font>
    <font>
      <sz val="11"/>
      <color theme="1"/>
      <name val="Calibri"/>
      <family val="2"/>
      <scheme val="minor"/>
    </font>
    <font>
      <b/>
      <sz val="10"/>
      <name val="Arial"/>
      <family val="2"/>
    </font>
    <font>
      <sz val="10"/>
      <name val="Arial"/>
      <family val="2"/>
    </font>
    <font>
      <sz val="10"/>
      <name val="Arial"/>
      <family val="2"/>
    </font>
    <font>
      <sz val="12"/>
      <name val="Arial"/>
      <family val="2"/>
    </font>
    <font>
      <sz val="12"/>
      <name val="Arial"/>
      <family val="2"/>
    </font>
    <font>
      <sz val="11"/>
      <name val="Arial"/>
      <family val="2"/>
    </font>
    <font>
      <b/>
      <sz val="11"/>
      <name val="Arial"/>
      <family val="2"/>
    </font>
    <font>
      <b/>
      <sz val="8"/>
      <name val="Arial"/>
      <family val="2"/>
    </font>
    <font>
      <b/>
      <sz val="7"/>
      <name val="Arial"/>
      <family val="2"/>
    </font>
    <font>
      <b/>
      <u/>
      <sz val="8"/>
      <name val="Arial"/>
      <family val="2"/>
    </font>
    <font>
      <b/>
      <sz val="12"/>
      <name val="Arial"/>
      <family val="2"/>
    </font>
    <font>
      <b/>
      <sz val="18"/>
      <name val="Arial"/>
      <family val="2"/>
    </font>
    <font>
      <b/>
      <sz val="20"/>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4" fillId="0" borderId="0" applyFont="0" applyFill="0" applyBorder="0" applyAlignment="0" applyProtection="0"/>
    <xf numFmtId="0" fontId="5" fillId="0" borderId="0"/>
    <xf numFmtId="0" fontId="6" fillId="0" borderId="0"/>
    <xf numFmtId="0" fontId="6" fillId="0" borderId="0"/>
    <xf numFmtId="0" fontId="1" fillId="0" borderId="0"/>
    <xf numFmtId="9" fontId="1" fillId="0" borderId="0" applyFont="0" applyFill="0" applyBorder="0" applyAlignment="0" applyProtection="0"/>
    <xf numFmtId="9" fontId="15" fillId="0" borderId="0" applyFont="0" applyFill="0" applyBorder="0" applyAlignment="0" applyProtection="0"/>
    <xf numFmtId="0" fontId="3" fillId="0" borderId="0"/>
  </cellStyleXfs>
  <cellXfs count="193">
    <xf numFmtId="0" fontId="0" fillId="0" borderId="0" xfId="0"/>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7" fillId="2" borderId="1" xfId="0" quotePrefix="1"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quotePrefix="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7" fillId="2" borderId="1" xfId="0" quotePrefix="1" applyFont="1" applyFill="1" applyBorder="1" applyAlignment="1">
      <alignment vertical="center" wrapText="1"/>
    </xf>
    <xf numFmtId="0" fontId="7" fillId="2" borderId="2" xfId="0" quotePrefix="1" applyFont="1" applyFill="1" applyBorder="1" applyAlignment="1">
      <alignment vertical="center" wrapText="1"/>
    </xf>
    <xf numFmtId="0" fontId="7" fillId="2" borderId="2" xfId="0" quotePrefix="1"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0" fillId="3" borderId="3"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4"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xf>
    <xf numFmtId="0" fontId="5" fillId="0" borderId="0" xfId="0" applyNumberFormat="1" applyFont="1" applyAlignment="1" applyProtection="1">
      <alignment horizontal="center" vertical="center"/>
      <protection locked="0"/>
    </xf>
    <xf numFmtId="0" fontId="4" fillId="0" borderId="0" xfId="0" applyNumberFormat="1" applyFont="1" applyAlignment="1" applyProtection="1">
      <alignment horizontal="center" vertical="center"/>
      <protection locked="0"/>
    </xf>
    <xf numFmtId="0" fontId="8" fillId="4" borderId="0" xfId="0" applyFont="1" applyFill="1" applyBorder="1" applyAlignment="1">
      <alignment horizontal="center" vertical="center"/>
    </xf>
    <xf numFmtId="0" fontId="7" fillId="0" borderId="43" xfId="0" applyFont="1" applyBorder="1" applyAlignment="1">
      <alignment vertical="center" wrapText="1"/>
    </xf>
    <xf numFmtId="0" fontId="3" fillId="0" borderId="0" xfId="0" applyNumberFormat="1" applyFont="1" applyAlignment="1" applyProtection="1">
      <alignment horizontal="center" vertical="center"/>
      <protection locked="0"/>
    </xf>
    <xf numFmtId="0" fontId="7" fillId="0" borderId="22" xfId="0" applyNumberFormat="1" applyFont="1" applyBorder="1" applyAlignment="1" applyProtection="1">
      <alignment vertical="center" wrapText="1"/>
      <protection locked="0"/>
    </xf>
    <xf numFmtId="0" fontId="7" fillId="0" borderId="2" xfId="0" applyNumberFormat="1" applyFont="1" applyBorder="1" applyAlignment="1" applyProtection="1">
      <alignment vertical="center" wrapText="1"/>
      <protection locked="0"/>
    </xf>
    <xf numFmtId="0" fontId="2" fillId="4" borderId="1" xfId="0" applyFont="1" applyFill="1" applyBorder="1" applyAlignment="1">
      <alignment horizontal="center" vertical="center"/>
    </xf>
    <xf numFmtId="0" fontId="8" fillId="0" borderId="1"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horizontal="center" vertical="center" wrapText="1"/>
      <protection locked="0"/>
    </xf>
    <xf numFmtId="0" fontId="7" fillId="0" borderId="2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protection locked="0"/>
    </xf>
    <xf numFmtId="0" fontId="8"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5" fillId="0" borderId="42" xfId="0" applyNumberFormat="1" applyFont="1" applyBorder="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7" fillId="0" borderId="42" xfId="0" applyFont="1" applyBorder="1" applyAlignment="1">
      <alignment horizontal="center" vertical="center"/>
    </xf>
    <xf numFmtId="0" fontId="7" fillId="0" borderId="0" xfId="0" applyFont="1" applyAlignment="1">
      <alignment horizontal="center" vertical="center"/>
    </xf>
    <xf numFmtId="0" fontId="12" fillId="0" borderId="22" xfId="0" applyNumberFormat="1" applyFont="1" applyBorder="1" applyAlignment="1" applyProtection="1">
      <alignment horizontal="center" vertical="center"/>
    </xf>
    <xf numFmtId="0" fontId="12" fillId="0" borderId="2" xfId="0" applyNumberFormat="1" applyFont="1" applyBorder="1" applyAlignment="1" applyProtection="1">
      <alignment horizontal="center" vertical="center"/>
    </xf>
    <xf numFmtId="0" fontId="5" fillId="2" borderId="22"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4" borderId="22"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5" fillId="0" borderId="22"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5" fillId="4" borderId="22" xfId="0" applyNumberFormat="1" applyFont="1" applyFill="1" applyBorder="1" applyAlignment="1" applyProtection="1">
      <alignment horizontal="center" vertical="center"/>
    </xf>
    <xf numFmtId="0" fontId="5" fillId="4" borderId="2" xfId="0" applyNumberFormat="1" applyFont="1" applyFill="1" applyBorder="1" applyAlignment="1" applyProtection="1">
      <alignment horizontal="center" vertical="center"/>
    </xf>
    <xf numFmtId="0" fontId="5" fillId="2" borderId="2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0" borderId="22"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22"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9" fontId="5" fillId="0" borderId="22" xfId="7" applyNumberFormat="1" applyFont="1" applyBorder="1" applyAlignment="1" applyProtection="1">
      <alignment horizontal="center" vertical="center"/>
      <protection locked="0"/>
    </xf>
    <xf numFmtId="0" fontId="5" fillId="0" borderId="2" xfId="7" applyNumberFormat="1" applyFont="1" applyBorder="1" applyAlignment="1" applyProtection="1">
      <alignment horizontal="center" vertical="center"/>
      <protection locked="0"/>
    </xf>
    <xf numFmtId="0" fontId="7" fillId="2" borderId="22" xfId="0" quotePrefix="1" applyNumberFormat="1" applyFont="1" applyFill="1" applyBorder="1" applyAlignment="1" applyProtection="1">
      <alignment horizontal="center" vertical="center" wrapText="1"/>
      <protection locked="0"/>
    </xf>
    <xf numFmtId="0" fontId="7" fillId="2" borderId="2" xfId="0" quotePrefix="1" applyNumberFormat="1" applyFont="1" applyFill="1" applyBorder="1" applyAlignment="1" applyProtection="1">
      <alignment horizontal="center" vertical="center" wrapText="1"/>
      <protection locked="0"/>
    </xf>
    <xf numFmtId="0" fontId="5" fillId="0" borderId="22"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12" fillId="0" borderId="22"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22" xfId="0" applyNumberFormat="1" applyFont="1" applyBorder="1" applyAlignment="1" applyProtection="1">
      <alignment horizontal="center" vertical="center" wrapText="1"/>
    </xf>
    <xf numFmtId="0" fontId="7" fillId="0" borderId="2" xfId="0" applyNumberFormat="1" applyFont="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4" borderId="1" xfId="0" applyFont="1" applyFill="1" applyBorder="1" applyAlignment="1">
      <alignment horizontal="center" vertical="center"/>
    </xf>
    <xf numFmtId="0" fontId="2" fillId="0" borderId="40" xfId="0" applyFont="1" applyBorder="1" applyAlignment="1">
      <alignment horizontal="left" vertical="center"/>
    </xf>
    <xf numFmtId="0" fontId="2" fillId="0" borderId="43" xfId="0" applyFont="1" applyBorder="1" applyAlignment="1">
      <alignment horizontal="left" vertical="center"/>
    </xf>
    <xf numFmtId="0" fontId="2" fillId="0" borderId="41" xfId="0" applyFont="1" applyBorder="1" applyAlignment="1">
      <alignment horizontal="left" vertical="center"/>
    </xf>
    <xf numFmtId="0" fontId="8" fillId="4" borderId="1" xfId="0" applyFont="1" applyFill="1" applyBorder="1" applyAlignment="1">
      <alignment horizontal="center" vertical="center" wrapText="1"/>
    </xf>
    <xf numFmtId="0" fontId="7" fillId="0" borderId="43" xfId="0" applyFont="1" applyBorder="1" applyAlignment="1">
      <alignment horizontal="center" vertical="center" wrapText="1"/>
    </xf>
    <xf numFmtId="0" fontId="8" fillId="4" borderId="40"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1" xfId="0" applyFont="1" applyFill="1" applyBorder="1" applyAlignment="1">
      <alignment horizontal="center" vertical="center"/>
    </xf>
    <xf numFmtId="0" fontId="2" fillId="4" borderId="2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0" borderId="40" xfId="0" applyFont="1" applyBorder="1" applyAlignment="1">
      <alignment horizontal="center"/>
    </xf>
    <xf numFmtId="0" fontId="13" fillId="0" borderId="1" xfId="0" applyFont="1" applyBorder="1" applyAlignment="1">
      <alignment horizontal="center"/>
    </xf>
    <xf numFmtId="0" fontId="13" fillId="0" borderId="40" xfId="0" applyFont="1" applyBorder="1" applyAlignment="1">
      <alignment horizontal="center"/>
    </xf>
    <xf numFmtId="0" fontId="2" fillId="4" borderId="27"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1" xfId="0" applyFont="1" applyFill="1" applyBorder="1" applyAlignment="1">
      <alignment horizontal="center" vertical="center" textRotation="90"/>
    </xf>
    <xf numFmtId="0" fontId="5" fillId="0" borderId="22" xfId="7" applyNumberFormat="1" applyFont="1" applyBorder="1" applyAlignment="1" applyProtection="1">
      <alignment horizontal="center" vertical="center"/>
      <protection locked="0"/>
    </xf>
    <xf numFmtId="0" fontId="7" fillId="0" borderId="27"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22"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14" fontId="7" fillId="0" borderId="22"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protection locked="0"/>
    </xf>
    <xf numFmtId="0" fontId="12" fillId="2" borderId="2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2" fillId="0" borderId="0" xfId="0" applyFont="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2" fillId="4" borderId="20"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3" xfId="0" applyFont="1" applyFill="1" applyBorder="1" applyAlignment="1">
      <alignment horizontal="center" vertical="center"/>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5" fillId="5" borderId="1" xfId="0" applyNumberFormat="1" applyFont="1" applyFill="1" applyBorder="1" applyAlignment="1">
      <alignment horizontal="center" vertical="center"/>
    </xf>
    <xf numFmtId="0" fontId="5" fillId="6"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6"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wrapText="1"/>
    </xf>
    <xf numFmtId="0" fontId="7" fillId="0" borderId="22" xfId="0" applyNumberFormat="1" applyFont="1" applyFill="1" applyBorder="1" applyAlignment="1" applyProtection="1">
      <alignment horizontal="center" vertical="center" wrapText="1"/>
    </xf>
    <xf numFmtId="0" fontId="7" fillId="0" borderId="2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xf>
    <xf numFmtId="9" fontId="5" fillId="0" borderId="22" xfId="7" applyNumberFormat="1" applyFont="1" applyFill="1" applyBorder="1" applyAlignment="1" applyProtection="1">
      <alignment horizontal="center" vertical="center"/>
      <protection locked="0"/>
    </xf>
    <xf numFmtId="0" fontId="5" fillId="0" borderId="2" xfId="7" applyNumberFormat="1" applyFont="1" applyFill="1" applyBorder="1" applyAlignment="1" applyProtection="1">
      <alignment horizontal="center" vertical="center"/>
      <protection locked="0"/>
    </xf>
  </cellXfs>
  <cellStyles count="9">
    <cellStyle name="Euro" xfId="1"/>
    <cellStyle name="Normal" xfId="0" builtinId="0"/>
    <cellStyle name="Normal 2" xfId="2"/>
    <cellStyle name="Normal 2 2" xfId="3"/>
    <cellStyle name="Normal 2 3" xfId="4"/>
    <cellStyle name="Normal 3" xfId="5"/>
    <cellStyle name="Normal 4" xfId="8"/>
    <cellStyle name="Porcentaje" xfId="7" builtinId="5"/>
    <cellStyle name="Porcentaje 2" xfId="6"/>
  </cellStyles>
  <dxfs count="345">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patternType="solid">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s>
  <tableStyles count="0" defaultTableStyle="TableStyleMedium9" defaultPivotStyle="PivotStyleLight16"/>
  <colors>
    <mruColors>
      <color rgb="FFFFC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544286</xdr:colOff>
      <xdr:row>0</xdr:row>
      <xdr:rowOff>8504</xdr:rowOff>
    </xdr:from>
    <xdr:to>
      <xdr:col>3</xdr:col>
      <xdr:colOff>683758</xdr:colOff>
      <xdr:row>3</xdr:row>
      <xdr:rowOff>187098</xdr:rowOff>
    </xdr:to>
    <xdr:pic>
      <xdr:nvPicPr>
        <xdr:cNvPr id="2" name="Imagen 3" descr="logo infibag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6" y="8504"/>
          <a:ext cx="2792865" cy="954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1752600</xdr:colOff>
      <xdr:row>3</xdr:row>
      <xdr:rowOff>180975</xdr:rowOff>
    </xdr:to>
    <xdr:pic>
      <xdr:nvPicPr>
        <xdr:cNvPr id="19658" name="Imagen 3" descr="logo infibag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714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F48"/>
  <sheetViews>
    <sheetView showGridLines="0" tabSelected="1" zoomScale="60" zoomScaleNormal="60" zoomScaleSheetLayoutView="70" workbookViewId="0">
      <selection sqref="A1:D4"/>
    </sheetView>
  </sheetViews>
  <sheetFormatPr baseColWidth="10" defaultRowHeight="12.75" x14ac:dyDescent="0.2"/>
  <cols>
    <col min="1" max="1" width="9.140625" style="1" customWidth="1"/>
    <col min="2" max="2" width="14.7109375" style="1" customWidth="1"/>
    <col min="3" max="3" width="16" style="1" customWidth="1"/>
    <col min="4" max="4" width="23.42578125" style="1" bestFit="1" customWidth="1"/>
    <col min="5" max="5" width="23.5703125" style="1" bestFit="1" customWidth="1"/>
    <col min="6" max="6" width="29.140625" style="1" customWidth="1"/>
    <col min="7" max="7" width="33.5703125" style="1" customWidth="1"/>
    <col min="8" max="8" width="22.28515625" style="1" customWidth="1"/>
    <col min="9" max="9" width="27.140625" style="32" customWidth="1"/>
    <col min="10" max="10" width="34.42578125" style="1" customWidth="1"/>
    <col min="11" max="11" width="29.7109375" style="5" customWidth="1"/>
    <col min="12" max="12" width="8.7109375" style="1" customWidth="1"/>
    <col min="13" max="13" width="17.85546875" style="1" customWidth="1"/>
    <col min="14" max="14" width="8.7109375" style="1" customWidth="1"/>
    <col min="15" max="15" width="17.85546875" style="1" customWidth="1"/>
    <col min="16" max="16" width="11" style="1" customWidth="1"/>
    <col min="17" max="17" width="22.5703125" style="1" customWidth="1"/>
    <col min="18" max="18" width="30.5703125" style="1" customWidth="1"/>
    <col min="19" max="19" width="18.5703125" style="1" customWidth="1"/>
    <col min="20" max="20" width="17.42578125" style="1" customWidth="1"/>
    <col min="21" max="21" width="8.7109375" style="1" customWidth="1"/>
    <col min="22" max="22" width="17.85546875" style="1" customWidth="1"/>
    <col min="23" max="23" width="8.7109375" style="1" customWidth="1"/>
    <col min="24" max="24" width="17.85546875" style="1" customWidth="1"/>
    <col min="25" max="25" width="11" style="1" customWidth="1"/>
    <col min="26" max="26" width="22.85546875" style="1" customWidth="1"/>
    <col min="27" max="27" width="8.7109375" style="32" customWidth="1"/>
    <col min="28" max="28" width="17.85546875" style="32" customWidth="1"/>
    <col min="29" max="29" width="8.7109375" style="33" customWidth="1"/>
    <col min="30" max="30" width="17.85546875" style="32" customWidth="1"/>
    <col min="31" max="31" width="11" style="32" customWidth="1"/>
    <col min="32" max="32" width="22.85546875" style="32" customWidth="1"/>
    <col min="33" max="33" width="31.7109375" style="1" customWidth="1"/>
    <col min="34" max="34" width="22" style="1" customWidth="1"/>
    <col min="35" max="35" width="29.140625" style="1" customWidth="1"/>
    <col min="36" max="38" width="28.85546875" style="1" customWidth="1"/>
    <col min="39" max="40" width="24" style="32" customWidth="1"/>
    <col min="41" max="41" width="8.7109375" style="1" customWidth="1"/>
    <col min="42" max="42" width="17.85546875" style="1" customWidth="1"/>
    <col min="43" max="43" width="8.7109375" style="1" customWidth="1"/>
    <col min="44" max="44" width="17.85546875" style="1" customWidth="1"/>
    <col min="45" max="45" width="11" style="1" customWidth="1"/>
    <col min="46" max="47" width="22.85546875" style="1" customWidth="1"/>
    <col min="48" max="48" width="8.7109375" style="32" customWidth="1"/>
    <col min="49" max="49" width="17.85546875" style="32" customWidth="1"/>
    <col min="50" max="50" width="8.7109375" style="33" customWidth="1"/>
    <col min="51" max="51" width="17.85546875" style="32" customWidth="1"/>
    <col min="52" max="52" width="11" style="32" customWidth="1"/>
    <col min="53" max="53" width="22.85546875" style="32" customWidth="1"/>
    <col min="54" max="54" width="18.5703125" style="1" customWidth="1"/>
    <col min="55" max="55" width="51.42578125" style="1" customWidth="1"/>
    <col min="56" max="16384" width="11.42578125" style="1"/>
  </cols>
  <sheetData>
    <row r="1" spans="1:58" s="6" customFormat="1" ht="17.25" customHeight="1" x14ac:dyDescent="0.2">
      <c r="A1" s="91"/>
      <c r="B1" s="91"/>
      <c r="C1" s="91"/>
      <c r="D1" s="91"/>
      <c r="E1" s="108" t="s">
        <v>9</v>
      </c>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9"/>
      <c r="BB1" s="106" t="s">
        <v>13</v>
      </c>
      <c r="BC1" s="106"/>
    </row>
    <row r="2" spans="1:58" s="6" customFormat="1" ht="22.5" customHeight="1" x14ac:dyDescent="0.2">
      <c r="A2" s="91"/>
      <c r="B2" s="91"/>
      <c r="C2" s="91"/>
      <c r="D2" s="91"/>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9"/>
      <c r="BB2" s="107" t="s">
        <v>56</v>
      </c>
      <c r="BC2" s="107"/>
    </row>
    <row r="3" spans="1:58" s="6" customFormat="1" ht="21" customHeight="1" x14ac:dyDescent="0.2">
      <c r="A3" s="91"/>
      <c r="B3" s="91"/>
      <c r="C3" s="91"/>
      <c r="D3" s="91"/>
      <c r="E3" s="110" t="s">
        <v>39</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1"/>
      <c r="BB3" s="106" t="s">
        <v>57</v>
      </c>
      <c r="BC3" s="106"/>
    </row>
    <row r="4" spans="1:58" s="6" customFormat="1" ht="21" customHeight="1" x14ac:dyDescent="0.2">
      <c r="A4" s="91"/>
      <c r="B4" s="91"/>
      <c r="C4" s="91"/>
      <c r="D4" s="91"/>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1"/>
      <c r="BB4" s="107" t="s">
        <v>55</v>
      </c>
      <c r="BC4" s="107"/>
    </row>
    <row r="5" spans="1:58" s="6" customFormat="1" ht="27" customHeight="1" x14ac:dyDescent="0.2">
      <c r="A5" s="39"/>
      <c r="B5" s="39"/>
      <c r="C5" s="39"/>
      <c r="D5" s="39"/>
      <c r="E5" s="97" t="s">
        <v>231</v>
      </c>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39"/>
      <c r="BC5" s="39"/>
      <c r="BD5" s="25"/>
    </row>
    <row r="6" spans="1:58" s="25" customFormat="1" ht="42.75" customHeight="1" x14ac:dyDescent="0.2">
      <c r="A6" s="92" t="s">
        <v>15</v>
      </c>
      <c r="B6" s="92"/>
      <c r="C6" s="93" t="s">
        <v>72</v>
      </c>
      <c r="D6" s="94"/>
      <c r="E6" s="94"/>
      <c r="F6" s="95"/>
      <c r="G6" s="38" t="s">
        <v>31</v>
      </c>
      <c r="H6" s="93" t="s">
        <v>73</v>
      </c>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5"/>
    </row>
    <row r="7" spans="1:58" s="35" customFormat="1" ht="23.25" customHeight="1" x14ac:dyDescent="0.2">
      <c r="A7" s="118" t="s">
        <v>62</v>
      </c>
      <c r="B7" s="92" t="s">
        <v>34</v>
      </c>
      <c r="C7" s="92"/>
      <c r="D7" s="92" t="s">
        <v>42</v>
      </c>
      <c r="E7" s="92"/>
      <c r="F7" s="92"/>
      <c r="G7" s="92"/>
      <c r="H7" s="92"/>
      <c r="I7" s="92"/>
      <c r="J7" s="92"/>
      <c r="K7" s="92"/>
      <c r="L7" s="92" t="s">
        <v>32</v>
      </c>
      <c r="M7" s="92"/>
      <c r="N7" s="92"/>
      <c r="O7" s="92"/>
      <c r="P7" s="92"/>
      <c r="Q7" s="92"/>
      <c r="R7" s="92" t="s">
        <v>28</v>
      </c>
      <c r="S7" s="92"/>
      <c r="T7" s="92"/>
      <c r="U7" s="92" t="s">
        <v>37</v>
      </c>
      <c r="V7" s="92"/>
      <c r="W7" s="92"/>
      <c r="X7" s="92"/>
      <c r="Y7" s="92"/>
      <c r="Z7" s="92"/>
      <c r="AA7" s="92" t="s">
        <v>41</v>
      </c>
      <c r="AB7" s="92"/>
      <c r="AC7" s="92"/>
      <c r="AD7" s="92"/>
      <c r="AE7" s="92"/>
      <c r="AF7" s="92"/>
      <c r="AG7" s="92" t="s">
        <v>18</v>
      </c>
      <c r="AH7" s="92"/>
      <c r="AI7" s="92"/>
      <c r="AJ7" s="92"/>
      <c r="AK7" s="92"/>
      <c r="AL7" s="92"/>
      <c r="AM7" s="103" t="s">
        <v>48</v>
      </c>
      <c r="AN7" s="98" t="s">
        <v>44</v>
      </c>
      <c r="AO7" s="99"/>
      <c r="AP7" s="99"/>
      <c r="AQ7" s="99"/>
      <c r="AR7" s="99"/>
      <c r="AS7" s="99"/>
      <c r="AT7" s="100"/>
      <c r="AU7" s="98" t="s">
        <v>45</v>
      </c>
      <c r="AV7" s="99"/>
      <c r="AW7" s="99"/>
      <c r="AX7" s="99"/>
      <c r="AY7" s="99"/>
      <c r="AZ7" s="99"/>
      <c r="BA7" s="100"/>
      <c r="BB7" s="112" t="s">
        <v>50</v>
      </c>
      <c r="BC7" s="113"/>
      <c r="BD7" s="56"/>
      <c r="BE7" s="57"/>
      <c r="BF7" s="53"/>
    </row>
    <row r="8" spans="1:58" s="35" customFormat="1" ht="23.25" customHeight="1" x14ac:dyDescent="0.2">
      <c r="A8" s="118"/>
      <c r="B8" s="92"/>
      <c r="C8" s="92"/>
      <c r="D8" s="92"/>
      <c r="E8" s="92"/>
      <c r="F8" s="92"/>
      <c r="G8" s="92"/>
      <c r="H8" s="92"/>
      <c r="I8" s="92"/>
      <c r="J8" s="92"/>
      <c r="K8" s="92"/>
      <c r="L8" s="92" t="s">
        <v>20</v>
      </c>
      <c r="M8" s="92"/>
      <c r="N8" s="92"/>
      <c r="O8" s="92"/>
      <c r="P8" s="92" t="s">
        <v>19</v>
      </c>
      <c r="Q8" s="92"/>
      <c r="R8" s="96" t="s">
        <v>3</v>
      </c>
      <c r="S8" s="96" t="s">
        <v>33</v>
      </c>
      <c r="T8" s="96" t="s">
        <v>23</v>
      </c>
      <c r="U8" s="92" t="s">
        <v>20</v>
      </c>
      <c r="V8" s="92"/>
      <c r="W8" s="92"/>
      <c r="X8" s="92"/>
      <c r="Y8" s="92" t="s">
        <v>19</v>
      </c>
      <c r="Z8" s="92"/>
      <c r="AA8" s="92" t="s">
        <v>20</v>
      </c>
      <c r="AB8" s="92"/>
      <c r="AC8" s="92"/>
      <c r="AD8" s="92"/>
      <c r="AE8" s="92" t="s">
        <v>19</v>
      </c>
      <c r="AF8" s="92"/>
      <c r="AG8" s="96" t="s">
        <v>24</v>
      </c>
      <c r="AH8" s="96" t="s">
        <v>22</v>
      </c>
      <c r="AI8" s="96" t="s">
        <v>25</v>
      </c>
      <c r="AJ8" s="96" t="s">
        <v>4</v>
      </c>
      <c r="AK8" s="92" t="s">
        <v>5</v>
      </c>
      <c r="AL8" s="96" t="s">
        <v>6</v>
      </c>
      <c r="AM8" s="104"/>
      <c r="AN8" s="101" t="s">
        <v>47</v>
      </c>
      <c r="AO8" s="92" t="s">
        <v>20</v>
      </c>
      <c r="AP8" s="92"/>
      <c r="AQ8" s="92"/>
      <c r="AR8" s="92"/>
      <c r="AS8" s="92" t="s">
        <v>19</v>
      </c>
      <c r="AT8" s="92"/>
      <c r="AU8" s="101" t="s">
        <v>47</v>
      </c>
      <c r="AV8" s="92" t="s">
        <v>20</v>
      </c>
      <c r="AW8" s="92"/>
      <c r="AX8" s="92"/>
      <c r="AY8" s="92"/>
      <c r="AZ8" s="92" t="s">
        <v>19</v>
      </c>
      <c r="BA8" s="92"/>
      <c r="BB8" s="114"/>
      <c r="BC8" s="115"/>
      <c r="BD8" s="56"/>
      <c r="BE8" s="57"/>
      <c r="BF8" s="53"/>
    </row>
    <row r="9" spans="1:58" s="34" customFormat="1" ht="48.75" customHeight="1" x14ac:dyDescent="0.2">
      <c r="A9" s="118"/>
      <c r="B9" s="92"/>
      <c r="C9" s="92"/>
      <c r="D9" s="43" t="s">
        <v>35</v>
      </c>
      <c r="E9" s="43" t="s">
        <v>36</v>
      </c>
      <c r="F9" s="50" t="s">
        <v>0</v>
      </c>
      <c r="G9" s="50" t="s">
        <v>21</v>
      </c>
      <c r="H9" s="50" t="s">
        <v>16</v>
      </c>
      <c r="I9" s="50" t="s">
        <v>40</v>
      </c>
      <c r="J9" s="50" t="s">
        <v>8</v>
      </c>
      <c r="K9" s="50" t="s">
        <v>7</v>
      </c>
      <c r="L9" s="84" t="s">
        <v>2</v>
      </c>
      <c r="M9" s="84"/>
      <c r="N9" s="84" t="s">
        <v>1</v>
      </c>
      <c r="O9" s="84"/>
      <c r="P9" s="50" t="s">
        <v>29</v>
      </c>
      <c r="Q9" s="50" t="s">
        <v>17</v>
      </c>
      <c r="R9" s="96"/>
      <c r="S9" s="96"/>
      <c r="T9" s="96"/>
      <c r="U9" s="84" t="s">
        <v>2</v>
      </c>
      <c r="V9" s="84"/>
      <c r="W9" s="84" t="s">
        <v>1</v>
      </c>
      <c r="X9" s="84"/>
      <c r="Y9" s="50" t="s">
        <v>29</v>
      </c>
      <c r="Z9" s="50" t="s">
        <v>38</v>
      </c>
      <c r="AA9" s="84" t="s">
        <v>2</v>
      </c>
      <c r="AB9" s="84"/>
      <c r="AC9" s="84" t="s">
        <v>1</v>
      </c>
      <c r="AD9" s="84"/>
      <c r="AE9" s="50" t="s">
        <v>43</v>
      </c>
      <c r="AF9" s="50" t="s">
        <v>49</v>
      </c>
      <c r="AG9" s="96"/>
      <c r="AH9" s="96"/>
      <c r="AI9" s="96"/>
      <c r="AJ9" s="96"/>
      <c r="AK9" s="92"/>
      <c r="AL9" s="96"/>
      <c r="AM9" s="105"/>
      <c r="AN9" s="102"/>
      <c r="AO9" s="84" t="s">
        <v>2</v>
      </c>
      <c r="AP9" s="84"/>
      <c r="AQ9" s="84" t="s">
        <v>1</v>
      </c>
      <c r="AR9" s="84"/>
      <c r="AS9" s="50" t="s">
        <v>43</v>
      </c>
      <c r="AT9" s="50" t="s">
        <v>49</v>
      </c>
      <c r="AU9" s="102"/>
      <c r="AV9" s="84" t="s">
        <v>2</v>
      </c>
      <c r="AW9" s="84"/>
      <c r="AX9" s="84" t="s">
        <v>1</v>
      </c>
      <c r="AY9" s="84"/>
      <c r="AZ9" s="50" t="s">
        <v>43</v>
      </c>
      <c r="BA9" s="50" t="s">
        <v>46</v>
      </c>
      <c r="BB9" s="116"/>
      <c r="BC9" s="117"/>
      <c r="BD9" s="56"/>
      <c r="BE9" s="57"/>
      <c r="BF9" s="52"/>
    </row>
    <row r="10" spans="1:58" s="36" customFormat="1" ht="83.25" customHeight="1" x14ac:dyDescent="0.2">
      <c r="A10" s="82" t="s">
        <v>58</v>
      </c>
      <c r="B10" s="84" t="s">
        <v>74</v>
      </c>
      <c r="C10" s="84"/>
      <c r="D10" s="88" t="s">
        <v>189</v>
      </c>
      <c r="E10" s="88" t="s">
        <v>190</v>
      </c>
      <c r="F10" s="88" t="s">
        <v>264</v>
      </c>
      <c r="G10" s="186" t="str">
        <f t="shared" ref="G10" si="0">CONCATENATE(F10,",",K10,",",J10)</f>
        <v>Demora, dificultad o errores en el generación o pago de la nomina ,Generación de errores, reproceso, demoras, Insatisfacción de los empleados e incertidumbre
Aumento en el uso de papel (impresión de CDM, RM ordenes de pago y ordenes de seguridad social),debido a :1) Falta parametrización y/o ajustes del proceso en el software 2) Dependencia al proveedor del software para realizar ajustes3) Falta de capacitación del personal 4) reportes inexactos de otras dependencias 5) Equipos de computo obsoletos 6)  falta de acompañamiento por parte del proveedor del sistema. 7) Rotación de personal de apoyo. 8) falta de información relacionada.</v>
      </c>
      <c r="H10" s="88" t="s">
        <v>191</v>
      </c>
      <c r="I10" s="187" t="s">
        <v>260</v>
      </c>
      <c r="J10" s="88" t="s">
        <v>265</v>
      </c>
      <c r="K10" s="89" t="s">
        <v>259</v>
      </c>
      <c r="L10" s="60">
        <v>3</v>
      </c>
      <c r="M10" s="62" t="str">
        <f>+IF(L10=5,"CASI SEGURO",(IF(L10=4,"PROBABLE",(IF(L10=3,"POSIBLE",(IF(L10=2,"RARA VEZ",(IF(L10=1,"IMPROBABLE","")))))))))</f>
        <v>POSIBLE</v>
      </c>
      <c r="N10" s="64">
        <v>3</v>
      </c>
      <c r="O10" s="66" t="str">
        <f>+IF(N10=5,"CATASTRÓFICO",(IF(N10=4,"MAYOR",(IF(N10=3,"MODERADO",(IF(N10=2,"MENOR",(IF(N10=1,"INSIGNIFICANTE",IF(N10&lt;1,"",))))))))))</f>
        <v>MODERADO</v>
      </c>
      <c r="P10" s="68">
        <f>IF(AND(L10&lt;&gt;"",N10&lt;&gt;""),L10*N10,"")</f>
        <v>9</v>
      </c>
      <c r="Q10" s="70" t="str">
        <f>IF(OR(L10="",N10=""),"",IF(AND(L10=5,N10&gt;2),"EXTREMO",IF(AND(L10=5,N10&lt;3),"ALTO",IF(AND(L10=4,N10&gt;3),"EXTREMO",IF(AND(L10=4,N10&gt;1,N10&lt;4),"ALTO",IF(AND(L10=4,N10=1),"MODERADO",IF(AND(L10=3,N10&gt;3),"EXTREMO",IF(AND(L10=3,N10=3),"ALTO",IF(AND(L10=3,N10=2),"MODERADO",IF(AND(L10=3,N10=1),"BAJO",IF(AND(L10=2,N10=5),"EXTREMO",IF(AND(L10=2,N10=4),"ALTO",IF(AND(L10=2,N10=3),"MODERADO",IF(AND(L10=2,N10&lt;3),"BAJO",IF(AND(L10=1,N10&gt;3),"ALTO",IF(AND(L10=1,N10=3),"MODERADO",IF(AND(L10=1,N10&lt;3),"BAJO",)))))))))))))))))</f>
        <v>ALTO</v>
      </c>
      <c r="R10" s="91" t="s">
        <v>266</v>
      </c>
      <c r="S10" s="76">
        <v>0.48</v>
      </c>
      <c r="T10" s="80" t="s">
        <v>111</v>
      </c>
      <c r="U10" s="60">
        <v>2</v>
      </c>
      <c r="V10" s="62" t="str">
        <f>+IF(U10=5,"CASI SEGURO",(IF(U10=4,"PROBABLE",(IF(U10=3,"POSIBLE",(IF(U10=2,"RARA VEZ",(IF(U10=1,"IMPROBABLE","")))))))))</f>
        <v>RARA VEZ</v>
      </c>
      <c r="W10" s="64">
        <v>2</v>
      </c>
      <c r="X10" s="66" t="str">
        <f>+IF(W10=5,"CATASTRÓFICO",(IF(W10=4,"MAYOR",(IF(W10=3,"MODERADO",(IF(W10=2,"MENOR",(IF(W10=1,"INSIGNIFICANTE",IF(W10&lt;1,"",))))))))))</f>
        <v>MENOR</v>
      </c>
      <c r="Y10" s="68">
        <f>IF(AND(U10&lt;&gt;"",W10&lt;&gt;""),U10*W10,"")</f>
        <v>4</v>
      </c>
      <c r="Z10" s="70" t="str">
        <f>IF(OR(U10="",W10=""),"",IF(AND(U10=5,W10&gt;2),"EXTREMO",IF(AND(U10=5,W10&lt;3),"ALTO",IF(AND(U10=4,W10&gt;3),"EXTREMO",IF(AND(U10=4,W10&gt;1,W10&lt;4),"ALTO",IF(AND(U10=4,W10=1),"MODERADO",IF(AND(U10=3,W10&gt;3),"EXTREMO",IF(AND(U10=3,W10=3),"ALTO",IF(AND(U10=3,W10=2),"MODERADO",IF(AND(U10=3,W10=1),"BAJO",IF(AND(U10=2,W10=5),"EXTREMO",IF(AND(U10=2,W10=4),"ALTO",IF(AND(U10=2,W10=3),"MODERADO",IF(AND(U10=2,W10&lt;3),"BAJO",IF(AND(U10=1,W10&gt;3),"ALTO",IF(AND(U10=1,W10=3),"MODERADO",IF(AND(U10=1,W10&lt;3),"BAJO",)))))))))))))))))</f>
        <v>BAJO</v>
      </c>
      <c r="AA10" s="177">
        <v>4</v>
      </c>
      <c r="AB10" s="178" t="str">
        <f>+IF(AA10=5,"CASI SEGURO",(IF(AA10=4,"PROBABLE",(IF(AA10=3,"POSIBLE",(IF(AA10=2,"RARA VEZ",(IF(AA10=1,"IMPROBABLE","")))))))))</f>
        <v>PROBABLE</v>
      </c>
      <c r="AC10" s="179">
        <v>3</v>
      </c>
      <c r="AD10" s="66" t="str">
        <f>+IF(AC10=5,"ALTO",(IF(AC10=3,"MEDIO",(IF(AC10=1,"BAJO",IF(OR(AC10=2,AC10=4),"NO APLICA",""))))))</f>
        <v>MEDIO</v>
      </c>
      <c r="AE10" s="68">
        <f>IF(AND(AA10&lt;&gt;"",AC10&lt;&gt;"",AD10&lt;&gt;"NO APLICA"),AA10*AC10,"")</f>
        <v>12</v>
      </c>
      <c r="AF10" s="70" t="str">
        <f>IF(AND(AE10&lt;4,AE10&gt;0),"BAJA",IF(AND(AE10&gt;9,AE10&lt;26),"ALTA",IF(AND(AE10&gt;3,AE10&lt;10),"MEDIA","")))</f>
        <v>ALTA</v>
      </c>
      <c r="AG10" s="44" t="s">
        <v>256</v>
      </c>
      <c r="AH10" s="72" t="s">
        <v>114</v>
      </c>
      <c r="AI10" s="46" t="s">
        <v>257</v>
      </c>
      <c r="AJ10" s="88" t="s">
        <v>115</v>
      </c>
      <c r="AK10" s="190">
        <v>43937</v>
      </c>
      <c r="AL10" s="88" t="s">
        <v>119</v>
      </c>
      <c r="AM10" s="45" t="s">
        <v>120</v>
      </c>
      <c r="AN10" s="191">
        <v>0.3</v>
      </c>
      <c r="AO10" s="60">
        <v>4</v>
      </c>
      <c r="AP10" s="62" t="str">
        <f>+IF(AO10=5,"CASI SEGURO",(IF(AO10=4,"PROBABLE",(IF(AO10=3,"POSIBLE",(IF(AO10=2,"RARA VEZ",(IF(AO10=1,"IMPROBABLE","")))))))))</f>
        <v>PROBABLE</v>
      </c>
      <c r="AQ10" s="64">
        <v>3</v>
      </c>
      <c r="AR10" s="66" t="str">
        <f>+IF(AQ10=5,"CATASTRÓFICO",(IF(AQ10=4,"MAYOR",(IF(AQ10=3,"MODERADO",(IF(AQ10=2,"MENOR",(IF(AQ10=1,"INSIGNIFICANTE",IF(AQ10&lt;1,"",))))))))))</f>
        <v>MODERADO</v>
      </c>
      <c r="AS10" s="68">
        <f>IF(AND(AO10&lt;&gt;"",AQ10&lt;&gt;""),AO10*AQ10,"")</f>
        <v>12</v>
      </c>
      <c r="AT10" s="70" t="str">
        <f>IF(OR(AO10="",AQ10=""),"",IF(AND(AO10=5,AQ10&gt;2),"EXTREMO",IF(AND(AO10=5,AQ10&lt;3),"ALTO",IF(AND(AO10=4,AQ10&gt;3),"EXTREMO",IF(AND(AO10=4,AQ10&gt;1,AQ10&lt;4),"ALTO",IF(AND(AO10=4,AQ10=1),"MODERADO",IF(AND(AO10=3,AQ10&gt;3),"EXTREMO",IF(AND(AO10=3,AQ10=3),"ALTO",IF(AND(AO10=3,AQ10=2),"MODERADO",IF(AND(AO10=3,AQ10=1),"BAJO",IF(AND(AO10=2,AQ10=5),"EXTREMO",IF(AND(AO10=2,AQ10=4),"ALTO",IF(AND(AO10=2,AQ10=3),"MODERADO",IF(AND(AO10=2,AQ10&lt;3),"BAJO",IF(AND(AO10=1,AQ10&gt;3),"ALTO",IF(AND(AO10=1,AQ10=3),"MODERADO",IF(AND(AO10=1,AQ10&lt;3),"BAJO",)))))))))))))))))</f>
        <v>ALTO</v>
      </c>
      <c r="AU10" s="180">
        <v>0.5</v>
      </c>
      <c r="AV10" s="177">
        <v>4</v>
      </c>
      <c r="AW10" s="178" t="str">
        <f>+IF(AV10=5,"CASI SEGURO",(IF(AV10=4,"PROBABLE",(IF(AV10=3,"POSIBLE",(IF(AV10=2,"RARA VEZ",(IF(AV10=1,"IMPROBABLE","")))))))))</f>
        <v>PROBABLE</v>
      </c>
      <c r="AX10" s="179">
        <v>3</v>
      </c>
      <c r="AY10" s="181" t="str">
        <f>+IF(AX10=5,"ALTO",(IF(AX10=3,"MEDIO",(IF(AX10=1,"BAJO",IF(OR(AX10=2,AX10=4),"NO APLICA",""))))))</f>
        <v>MEDIO</v>
      </c>
      <c r="AZ10" s="177">
        <f>IF(AND(AV10&lt;&gt;"",AX10&lt;&gt;"",AY10&lt;&gt;"NO APLICA"),AV10*AX10,"")</f>
        <v>12</v>
      </c>
      <c r="BA10" s="58" t="str">
        <f t="shared" ref="BA10:BA34" si="1">IF(AND(AZ10&lt;4,AZ10&gt;0),"BAJA",IF(AND(AZ10&gt;9,AZ10&lt;26),"ALTA",IF(AND(AZ10&gt;3,AZ10&lt;10),"MEDIA","")))</f>
        <v>ALTA</v>
      </c>
      <c r="BB10" s="182" t="s">
        <v>258</v>
      </c>
      <c r="BC10" s="182"/>
      <c r="BD10" s="54"/>
      <c r="BE10" s="55"/>
    </row>
    <row r="11" spans="1:58" s="37" customFormat="1" ht="83.25" customHeight="1" x14ac:dyDescent="0.2">
      <c r="A11" s="83"/>
      <c r="B11" s="84"/>
      <c r="C11" s="84"/>
      <c r="D11" s="88"/>
      <c r="E11" s="88"/>
      <c r="F11" s="88"/>
      <c r="G11" s="188"/>
      <c r="H11" s="88"/>
      <c r="I11" s="189"/>
      <c r="J11" s="88"/>
      <c r="K11" s="90"/>
      <c r="L11" s="61"/>
      <c r="M11" s="63"/>
      <c r="N11" s="65"/>
      <c r="O11" s="67"/>
      <c r="P11" s="69"/>
      <c r="Q11" s="71"/>
      <c r="R11" s="91"/>
      <c r="S11" s="77"/>
      <c r="T11" s="81"/>
      <c r="U11" s="61"/>
      <c r="V11" s="63"/>
      <c r="W11" s="65"/>
      <c r="X11" s="67"/>
      <c r="Y11" s="69"/>
      <c r="Z11" s="71"/>
      <c r="AA11" s="177"/>
      <c r="AB11" s="178"/>
      <c r="AC11" s="179"/>
      <c r="AD11" s="67"/>
      <c r="AE11" s="69"/>
      <c r="AF11" s="71"/>
      <c r="AG11" s="44" t="s">
        <v>261</v>
      </c>
      <c r="AH11" s="73"/>
      <c r="AI11" s="47" t="s">
        <v>262</v>
      </c>
      <c r="AJ11" s="88"/>
      <c r="AK11" s="190"/>
      <c r="AL11" s="88"/>
      <c r="AM11" s="45" t="s">
        <v>121</v>
      </c>
      <c r="AN11" s="192"/>
      <c r="AO11" s="61"/>
      <c r="AP11" s="63"/>
      <c r="AQ11" s="65"/>
      <c r="AR11" s="67"/>
      <c r="AS11" s="69"/>
      <c r="AT11" s="71"/>
      <c r="AU11" s="180"/>
      <c r="AV11" s="177"/>
      <c r="AW11" s="178"/>
      <c r="AX11" s="179"/>
      <c r="AY11" s="181"/>
      <c r="AZ11" s="177"/>
      <c r="BA11" s="59"/>
      <c r="BB11" s="182"/>
      <c r="BC11" s="182"/>
      <c r="BD11" s="54"/>
      <c r="BE11" s="55"/>
      <c r="BF11" s="40"/>
    </row>
    <row r="12" spans="1:58" s="36" customFormat="1" ht="83.25" customHeight="1" x14ac:dyDescent="0.2">
      <c r="A12" s="82" t="s">
        <v>59</v>
      </c>
      <c r="B12" s="84" t="s">
        <v>75</v>
      </c>
      <c r="C12" s="84"/>
      <c r="D12" s="88" t="s">
        <v>227</v>
      </c>
      <c r="E12" s="88" t="s">
        <v>76</v>
      </c>
      <c r="F12" s="88" t="s">
        <v>239</v>
      </c>
      <c r="G12" s="186" t="str">
        <f t="shared" ref="G12" si="2">CONCATENATE(F12,",",K12,",",J12)</f>
        <v>Colaboradores  pocos receptivos y participativos,Por falta de compromiso e interés ante las actividades programadas y creación de cultura organizacional ante el tema
incidentes ,debido a 1) Falta del compromiso 2) falta de autocuidado 
3) Falta de utilización de protocolos y/o procedimientos
4)  La exposición a cambios fuertes regulatorios debido a factores internos o externos que afecten el normal funcionamiento del instituto.</v>
      </c>
      <c r="H12" s="88" t="s">
        <v>77</v>
      </c>
      <c r="I12" s="187" t="s">
        <v>156</v>
      </c>
      <c r="J12" s="88" t="s">
        <v>278</v>
      </c>
      <c r="K12" s="89" t="s">
        <v>240</v>
      </c>
      <c r="L12" s="60">
        <v>4</v>
      </c>
      <c r="M12" s="62" t="str">
        <f t="shared" ref="M12" si="3">+IF(L12=5,"CASI SEGURO",(IF(L12=4,"PROBABLE",(IF(L12=3,"POSIBLE",(IF(L12=2,"RARA VEZ",(IF(L12=1,"IMPROBABLE","")))))))))</f>
        <v>PROBABLE</v>
      </c>
      <c r="N12" s="64">
        <v>3</v>
      </c>
      <c r="O12" s="66" t="str">
        <f>+IF(N12=5,"CATASTRÓFICO",(IF(N12=4,"MAYOR",(IF(N12=3,"MODERADO",(IF(N12=2,"MENOR",(IF(N12=1,"INSIGNIFICANTE",IF(N12&lt;1,"",))))))))))</f>
        <v>MODERADO</v>
      </c>
      <c r="P12" s="68">
        <f>IF(AND(L12&lt;&gt;"",N12&lt;&gt;""),L12*N12,"")</f>
        <v>12</v>
      </c>
      <c r="Q12" s="70" t="str">
        <f>IF(OR(L12="",N12=""),"",IF(AND(L12=5,N12&gt;2),"EXTREMO",IF(AND(L12=5,N12&lt;3),"ALTO",IF(AND(L12=4,N12&gt;3),"EXTREMO",IF(AND(L12=4,N12&gt;1,N12&lt;4),"ALTO",IF(AND(L12=4,N12=1),"MODERADO",IF(AND(L12=3,N12&gt;3),"EXTREMO",IF(AND(L12=3,N12=3),"ALTO",IF(AND(L12=3,N12=2),"MODERADO",IF(AND(L12=3,N12=1),"BAJO",IF(AND(L12=2,N12=5),"EXTREMO",IF(AND(L12=2,N12=4),"ALTO",IF(AND(L12=2,N12=3),"MODERADO",IF(AND(L12=2,N12&lt;3),"BAJO",IF(AND(L12=1,N12&gt;3),"ALTO",IF(AND(L12=1,N12=3),"MODERADO",IF(AND(L12=1,N12&lt;3),"BAJO",)))))))))))))))))</f>
        <v>ALTO</v>
      </c>
      <c r="R12" s="91" t="s">
        <v>107</v>
      </c>
      <c r="S12" s="76">
        <v>0.5</v>
      </c>
      <c r="T12" s="80" t="s">
        <v>112</v>
      </c>
      <c r="U12" s="60">
        <v>2</v>
      </c>
      <c r="V12" s="62" t="str">
        <f t="shared" ref="V12" si="4">+IF(U12=5,"CASI SEGURO",(IF(U12=4,"PROBABLE",(IF(U12=3,"POSIBLE",(IF(U12=2,"RARA VEZ",(IF(U12=1,"IMPROBABLE","")))))))))</f>
        <v>RARA VEZ</v>
      </c>
      <c r="W12" s="64">
        <v>2</v>
      </c>
      <c r="X12" s="66" t="str">
        <f>+IF(W12=5,"CATASTRÓFICO",(IF(W12=4,"MAYOR",(IF(W12=3,"MODERADO",(IF(W12=2,"MENOR",(IF(W12=1,"INSIGNIFICANTE",IF(W12&lt;1,"",))))))))))</f>
        <v>MENOR</v>
      </c>
      <c r="Y12" s="68">
        <f>IF(AND(U12&lt;&gt;"",W12&lt;&gt;""),U12*W12,"")</f>
        <v>4</v>
      </c>
      <c r="Z12" s="70" t="str">
        <f>IF(OR(U12="",W12=""),"",IF(AND(U12=5,W12&gt;2),"EXTREMO",IF(AND(U12=5,W12&lt;3),"ALTO",IF(AND(U12=4,W12&gt;3),"EXTREMO",IF(AND(U12=4,W12&gt;1,W12&lt;4),"ALTO",IF(AND(U12=4,W12=1),"MODERADO",IF(AND(U12=3,W12&gt;3),"EXTREMO",IF(AND(U12=3,W12=3),"ALTO",IF(AND(U12=3,W12=2),"MODERADO",IF(AND(U12=3,W12=1),"BAJO",IF(AND(U12=2,W12=5),"EXTREMO",IF(AND(U12=2,W12=4),"ALTO",IF(AND(U12=2,W12=3),"MODERADO",IF(AND(U12=2,W12&lt;3),"BAJO",IF(AND(U12=1,W12&gt;3),"ALTO",IF(AND(U12=1,W12=3),"MODERADO",IF(AND(U12=1,W12&lt;3),"BAJO",)))))))))))))))))</f>
        <v>BAJO</v>
      </c>
      <c r="AA12" s="177">
        <v>4</v>
      </c>
      <c r="AB12" s="178" t="str">
        <f>+IF(AA12=5,"CASI SEGURO",(IF(AA12=4,"PROBABLE",(IF(AA12=3,"POSIBLE",(IF(AA12=2,"RARA VEZ",(IF(AA12=1,"IMPROBABLE","")))))))))</f>
        <v>PROBABLE</v>
      </c>
      <c r="AC12" s="179">
        <v>3</v>
      </c>
      <c r="AD12" s="66" t="str">
        <f>+IF(AC12=5,"ALTO",(IF(AC12=3,"MEDIO",(IF(AC12=1,"BAJO",IF(OR(AC12=2,AC12=4),"NO APLICA",""))))))</f>
        <v>MEDIO</v>
      </c>
      <c r="AE12" s="68">
        <f>IF(AND(AA12&lt;&gt;"",AC12&lt;&gt;"",AD12&lt;&gt;"NO APLICA"),AA12*AC12,"")</f>
        <v>12</v>
      </c>
      <c r="AF12" s="70" t="str">
        <f>IF(AND(AE12&lt;4,AE12&gt;0),"BAJA",IF(AND(AE12&gt;9,AE12&lt;26),"ALTA",IF(AND(AE12&gt;3,AE12&lt;10),"MEDIA","")))</f>
        <v>ALTA</v>
      </c>
      <c r="AG12" s="44" t="s">
        <v>267</v>
      </c>
      <c r="AH12" s="72" t="s">
        <v>114</v>
      </c>
      <c r="AI12" s="47" t="s">
        <v>241</v>
      </c>
      <c r="AJ12" s="88" t="s">
        <v>115</v>
      </c>
      <c r="AK12" s="190">
        <v>43937</v>
      </c>
      <c r="AL12" s="88" t="s">
        <v>124</v>
      </c>
      <c r="AM12" s="45" t="s">
        <v>242</v>
      </c>
      <c r="AN12" s="191">
        <v>0.5</v>
      </c>
      <c r="AO12" s="60">
        <v>2</v>
      </c>
      <c r="AP12" s="62" t="str">
        <f t="shared" ref="AP12" si="5">+IF(AO12=5,"CASI SEGURO",(IF(AO12=4,"PROBABLE",(IF(AO12=3,"POSIBLE",(IF(AO12=2,"RARA VEZ",(IF(AO12=1,"IMPROBABLE","")))))))))</f>
        <v>RARA VEZ</v>
      </c>
      <c r="AQ12" s="64">
        <v>2</v>
      </c>
      <c r="AR12" s="66" t="str">
        <f>+IF(AQ12=5,"CATASTRÓFICO",(IF(AQ12=4,"MAYOR",(IF(AQ12=3,"MODERADO",(IF(AQ12=2,"MENOR",(IF(AQ12=1,"INSIGNIFICANTE",IF(AQ12&lt;1,"",))))))))))</f>
        <v>MENOR</v>
      </c>
      <c r="AS12" s="68">
        <f>IF(AND(AO12&lt;&gt;"",AQ12&lt;&gt;""),AO12*AQ12,"")</f>
        <v>4</v>
      </c>
      <c r="AT12" s="70" t="str">
        <f>IF(OR(AO12="",AQ12=""),"",IF(AND(AO12=5,AQ12&gt;2),"EXTREMO",IF(AND(AO12=5,AQ12&lt;3),"ALTO",IF(AND(AO12=4,AQ12&gt;3),"EXTREMO",IF(AND(AO12=4,AQ12&gt;1,AQ12&lt;4),"ALTO",IF(AND(AO12=4,AQ12=1),"MODERADO",IF(AND(AO12=3,AQ12&gt;3),"EXTREMO",IF(AND(AO12=3,AQ12=3),"ALTO",IF(AND(AO12=3,AQ12=2),"MODERADO",IF(AND(AO12=3,AQ12=1),"BAJO",IF(AND(AO12=2,AQ12=5),"EXTREMO",IF(AND(AO12=2,AQ12=4),"ALTO",IF(AND(AO12=2,AQ12=3),"MODERADO",IF(AND(AO12=2,AQ12&lt;3),"BAJO",IF(AND(AO12=1,AQ12&gt;3),"ALTO",IF(AND(AO12=1,AQ12=3),"MODERADO",IF(AND(AO12=1,AQ12&lt;3),"BAJO",)))))))))))))))))</f>
        <v>BAJO</v>
      </c>
      <c r="AU12" s="180">
        <v>0.5</v>
      </c>
      <c r="AV12" s="177">
        <v>4</v>
      </c>
      <c r="AW12" s="178" t="str">
        <f>+IF(AV12=5,"CASI SEGURO",(IF(AV12=4,"PROBABLE",(IF(AV12=3,"POSIBLE",(IF(AV12=2,"RARA VEZ",(IF(AV12=1,"IMPROBABLE","")))))))))</f>
        <v>PROBABLE</v>
      </c>
      <c r="AX12" s="179">
        <v>3</v>
      </c>
      <c r="AY12" s="181" t="str">
        <f>+IF(AX12=5,"ALTO",(IF(AX12=3,"MEDIO",(IF(AX12=1,"BAJO",IF(OR(AX12=2,AX12=4),"NO APLICA",""))))))</f>
        <v>MEDIO</v>
      </c>
      <c r="AZ12" s="177">
        <f>IF(AND(AV12&lt;&gt;"",AX12&lt;&gt;"",AY12&lt;&gt;"NO APLICA"),AV12*AX12,"")</f>
        <v>12</v>
      </c>
      <c r="BA12" s="58" t="str">
        <f t="shared" si="1"/>
        <v>ALTA</v>
      </c>
      <c r="BB12" s="182" t="s">
        <v>244</v>
      </c>
      <c r="BC12" s="182"/>
      <c r="BD12" s="54"/>
      <c r="BE12" s="55"/>
    </row>
    <row r="13" spans="1:58" s="37" customFormat="1" ht="83.25" customHeight="1" x14ac:dyDescent="0.2">
      <c r="A13" s="83"/>
      <c r="B13" s="84"/>
      <c r="C13" s="84"/>
      <c r="D13" s="88"/>
      <c r="E13" s="88"/>
      <c r="F13" s="88"/>
      <c r="G13" s="188"/>
      <c r="H13" s="88"/>
      <c r="I13" s="189"/>
      <c r="J13" s="88"/>
      <c r="K13" s="90"/>
      <c r="L13" s="61"/>
      <c r="M13" s="63"/>
      <c r="N13" s="65"/>
      <c r="O13" s="67"/>
      <c r="P13" s="69"/>
      <c r="Q13" s="71"/>
      <c r="R13" s="91"/>
      <c r="S13" s="77"/>
      <c r="T13" s="81"/>
      <c r="U13" s="61"/>
      <c r="V13" s="63"/>
      <c r="W13" s="65"/>
      <c r="X13" s="67"/>
      <c r="Y13" s="69"/>
      <c r="Z13" s="71"/>
      <c r="AA13" s="177"/>
      <c r="AB13" s="178"/>
      <c r="AC13" s="179"/>
      <c r="AD13" s="67"/>
      <c r="AE13" s="69"/>
      <c r="AF13" s="71"/>
      <c r="AG13" s="44" t="s">
        <v>268</v>
      </c>
      <c r="AH13" s="73"/>
      <c r="AI13" s="47" t="s">
        <v>245</v>
      </c>
      <c r="AJ13" s="88"/>
      <c r="AK13" s="190"/>
      <c r="AL13" s="88"/>
      <c r="AM13" s="45" t="s">
        <v>243</v>
      </c>
      <c r="AN13" s="192"/>
      <c r="AO13" s="61"/>
      <c r="AP13" s="63"/>
      <c r="AQ13" s="65"/>
      <c r="AR13" s="67"/>
      <c r="AS13" s="69"/>
      <c r="AT13" s="71"/>
      <c r="AU13" s="180"/>
      <c r="AV13" s="177"/>
      <c r="AW13" s="178"/>
      <c r="AX13" s="179"/>
      <c r="AY13" s="181"/>
      <c r="AZ13" s="177"/>
      <c r="BA13" s="59"/>
      <c r="BB13" s="182"/>
      <c r="BC13" s="182"/>
      <c r="BD13" s="54"/>
      <c r="BE13" s="55"/>
      <c r="BF13" s="40"/>
    </row>
    <row r="14" spans="1:58" s="36" customFormat="1" ht="83.25" customHeight="1" x14ac:dyDescent="0.2">
      <c r="A14" s="82" t="s">
        <v>60</v>
      </c>
      <c r="B14" s="84" t="s">
        <v>78</v>
      </c>
      <c r="C14" s="84"/>
      <c r="D14" s="88" t="s">
        <v>157</v>
      </c>
      <c r="E14" s="88" t="s">
        <v>79</v>
      </c>
      <c r="F14" s="88" t="s">
        <v>232</v>
      </c>
      <c r="G14" s="186" t="str">
        <f t="shared" ref="G14" si="6">CONCATENATE(F14,",",K14,",",J14)</f>
        <v xml:space="preserve">Probabilidad  de accidentes , por : incidentes, Accidentes leves, graves y mortales, Enfermedades laboral ,debido a: Exposición a los peligros presentes en cada una de las actividades mencionadas anteriormente.
Realización de actos inseguros.
Carga laboral y desconcentración </v>
      </c>
      <c r="H14" s="88" t="s">
        <v>77</v>
      </c>
      <c r="I14" s="187" t="s">
        <v>236</v>
      </c>
      <c r="J14" s="88" t="s">
        <v>269</v>
      </c>
      <c r="K14" s="89" t="s">
        <v>233</v>
      </c>
      <c r="L14" s="60">
        <v>3</v>
      </c>
      <c r="M14" s="62" t="str">
        <f t="shared" ref="M14" si="7">+IF(L14=5,"CASI SEGURO",(IF(L14=4,"PROBABLE",(IF(L14=3,"POSIBLE",(IF(L14=2,"RARA VEZ",(IF(L14=1,"IMPROBABLE","")))))))))</f>
        <v>POSIBLE</v>
      </c>
      <c r="N14" s="64">
        <v>3</v>
      </c>
      <c r="O14" s="66" t="str">
        <f>+IF(N14=5,"CATASTRÓFICO",(IF(N14=4,"MAYOR",(IF(N14=3,"MODERADO",(IF(N14=2,"MENOR",(IF(N14=1,"INSIGNIFICANTE",IF(N14&lt;1,"",))))))))))</f>
        <v>MODERADO</v>
      </c>
      <c r="P14" s="68">
        <f>IF(AND(L14&lt;&gt;"",N14&lt;&gt;""),L14*N14,"")</f>
        <v>9</v>
      </c>
      <c r="Q14" s="70" t="str">
        <f>IF(OR(L14="",N14=""),"",IF(AND(L14=5,N14&gt;2),"EXTREMO",IF(AND(L14=5,N14&lt;3),"ALTO",IF(AND(L14=4,N14&gt;3),"EXTREMO",IF(AND(L14=4,N14&gt;1,N14&lt;4),"ALTO",IF(AND(L14=4,N14=1),"MODERADO",IF(AND(L14=3,N14&gt;3),"EXTREMO",IF(AND(L14=3,N14=3),"ALTO",IF(AND(L14=3,N14=2),"MODERADO",IF(AND(L14=3,N14=1),"BAJO",IF(AND(L14=2,N14=5),"EXTREMO",IF(AND(L14=2,N14=4),"ALTO",IF(AND(L14=2,N14=3),"MODERADO",IF(AND(L14=2,N14&lt;3),"BAJO",IF(AND(L14=1,N14&gt;3),"ALTO",IF(AND(L14=1,N14=3),"MODERADO",IF(AND(L14=1,N14&lt;3),"BAJO",)))))))))))))))))</f>
        <v>ALTO</v>
      </c>
      <c r="R14" s="91" t="s">
        <v>158</v>
      </c>
      <c r="S14" s="76">
        <v>0.45</v>
      </c>
      <c r="T14" s="80" t="s">
        <v>112</v>
      </c>
      <c r="U14" s="60">
        <v>2</v>
      </c>
      <c r="V14" s="62" t="str">
        <f t="shared" ref="V14" si="8">+IF(U14=5,"CASI SEGURO",(IF(U14=4,"PROBABLE",(IF(U14=3,"POSIBLE",(IF(U14=2,"RARA VEZ",(IF(U14=1,"IMPROBABLE","")))))))))</f>
        <v>RARA VEZ</v>
      </c>
      <c r="W14" s="64">
        <v>2</v>
      </c>
      <c r="X14" s="66" t="str">
        <f>+IF(W14=5,"CATASTRÓFICO",(IF(W14=4,"MAYOR",(IF(W14=3,"MODERADO",(IF(W14=2,"MENOR",(IF(W14=1,"INSIGNIFICANTE",IF(W14&lt;1,"",))))))))))</f>
        <v>MENOR</v>
      </c>
      <c r="Y14" s="68">
        <f>IF(AND(U14&lt;&gt;"",W14&lt;&gt;""),U14*W14,"")</f>
        <v>4</v>
      </c>
      <c r="Z14" s="70" t="str">
        <f>IF(OR(U14="",W14=""),"",IF(AND(U14=5,W14&gt;2),"EXTREMO",IF(AND(U14=5,W14&lt;3),"ALTO",IF(AND(U14=4,W14&gt;3),"EXTREMO",IF(AND(U14=4,W14&gt;1,W14&lt;4),"ALTO",IF(AND(U14=4,W14=1),"MODERADO",IF(AND(U14=3,W14&gt;3),"EXTREMO",IF(AND(U14=3,W14=3),"ALTO",IF(AND(U14=3,W14=2),"MODERADO",IF(AND(U14=3,W14=1),"BAJO",IF(AND(U14=2,W14=5),"EXTREMO",IF(AND(U14=2,W14=4),"ALTO",IF(AND(U14=2,W14=3),"MODERADO",IF(AND(U14=2,W14&lt;3),"BAJO",IF(AND(U14=1,W14&gt;3),"ALTO",IF(AND(U14=1,W14=3),"MODERADO",IF(AND(U14=1,W14&lt;3),"BAJO",)))))))))))))))))</f>
        <v>BAJO</v>
      </c>
      <c r="AA14" s="177">
        <v>3</v>
      </c>
      <c r="AB14" s="178" t="str">
        <f>+IF(AA14=5,"CASI SEGURO",(IF(AA14=4,"PROBABLE",(IF(AA14=3,"POSIBLE",(IF(AA14=2,"RARA VEZ",(IF(AA14=1,"IMPROBABLE","")))))))))</f>
        <v>POSIBLE</v>
      </c>
      <c r="AC14" s="179">
        <v>3</v>
      </c>
      <c r="AD14" s="66" t="str">
        <f>+IF(AC14=5,"ALTO",(IF(AC14=3,"MEDIO",(IF(AC14=1,"BAJO",IF(OR(AC14=2,AC14=4),"NO APLICA",""))))))</f>
        <v>MEDIO</v>
      </c>
      <c r="AE14" s="68">
        <f>IF(AND(AA14&lt;&gt;"",AC14&lt;&gt;"",AD14&lt;&gt;"NO APLICA"),AA14*AC14,"")</f>
        <v>9</v>
      </c>
      <c r="AF14" s="70" t="str">
        <f>IF(AND(AE14&lt;4,AE14&gt;0),"BAJA",IF(AND(AE14&gt;9,AE14&lt;26),"ALTA",IF(AND(AE14&gt;3,AE14&lt;10),"MEDIA","")))</f>
        <v>MEDIA</v>
      </c>
      <c r="AG14" s="44" t="s">
        <v>234</v>
      </c>
      <c r="AH14" s="72" t="s">
        <v>114</v>
      </c>
      <c r="AI14" s="47" t="s">
        <v>235</v>
      </c>
      <c r="AJ14" s="88" t="s">
        <v>135</v>
      </c>
      <c r="AK14" s="190">
        <v>43937</v>
      </c>
      <c r="AL14" s="88" t="s">
        <v>155</v>
      </c>
      <c r="AM14" s="45" t="s">
        <v>136</v>
      </c>
      <c r="AN14" s="191">
        <v>0.4</v>
      </c>
      <c r="AO14" s="60">
        <v>2</v>
      </c>
      <c r="AP14" s="62" t="str">
        <f t="shared" ref="AP14" si="9">+IF(AO14=5,"CASI SEGURO",(IF(AO14=4,"PROBABLE",(IF(AO14=3,"POSIBLE",(IF(AO14=2,"RARA VEZ",(IF(AO14=1,"IMPROBABLE","")))))))))</f>
        <v>RARA VEZ</v>
      </c>
      <c r="AQ14" s="64">
        <v>3</v>
      </c>
      <c r="AR14" s="66" t="str">
        <f>+IF(AQ14=5,"CATASTRÓFICO",(IF(AQ14=4,"MAYOR",(IF(AQ14=3,"MODERADO",(IF(AQ14=2,"MENOR",(IF(AQ14=1,"INSIGNIFICANTE",IF(AQ14&lt;1,"",))))))))))</f>
        <v>MODERADO</v>
      </c>
      <c r="AS14" s="68">
        <f>IF(AND(AO14&lt;&gt;"",AQ14&lt;&gt;""),AO14*AQ14,"")</f>
        <v>6</v>
      </c>
      <c r="AT14" s="70" t="str">
        <f>IF(OR(AO14="",AQ14=""),"",IF(AND(AO14=5,AQ14&gt;2),"EXTREMO",IF(AND(AO14=5,AQ14&lt;3),"ALTO",IF(AND(AO14=4,AQ14&gt;3),"EXTREMO",IF(AND(AO14=4,AQ14&gt;1,AQ14&lt;4),"ALTO",IF(AND(AO14=4,AQ14=1),"MODERADO",IF(AND(AO14=3,AQ14&gt;3),"EXTREMO",IF(AND(AO14=3,AQ14=3),"ALTO",IF(AND(AO14=3,AQ14=2),"MODERADO",IF(AND(AO14=3,AQ14=1),"BAJO",IF(AND(AO14=2,AQ14=5),"EXTREMO",IF(AND(AO14=2,AQ14=4),"ALTO",IF(AND(AO14=2,AQ14=3),"MODERADO",IF(AND(AO14=2,AQ14&lt;3),"BAJO",IF(AND(AO14=1,AQ14&gt;3),"ALTO",IF(AND(AO14=1,AQ14=3),"MODERADO",IF(AND(AO14=1,AQ14&lt;3),"BAJO",)))))))))))))))))</f>
        <v>MODERADO</v>
      </c>
      <c r="AU14" s="180">
        <v>0.5</v>
      </c>
      <c r="AV14" s="177">
        <v>3</v>
      </c>
      <c r="AW14" s="178" t="str">
        <f>+IF(AV14=5,"CASI SEGURO",(IF(AV14=4,"PROBABLE",(IF(AV14=3,"POSIBLE",(IF(AV14=2,"RARA VEZ",(IF(AV14=1,"IMPROBABLE","")))))))))</f>
        <v>POSIBLE</v>
      </c>
      <c r="AX14" s="179">
        <v>3</v>
      </c>
      <c r="AY14" s="181" t="str">
        <f>+IF(AX14=5,"ALTO",(IF(AX14=3,"MEDIO",(IF(AX14=1,"BAJO",IF(OR(AX14=2,AX14=4),"NO APLICA",""))))))</f>
        <v>MEDIO</v>
      </c>
      <c r="AZ14" s="177">
        <f>IF(AND(AV14&lt;&gt;"",AX14&lt;&gt;"",AY14&lt;&gt;"NO APLICA"),AV14*AX14,"")</f>
        <v>9</v>
      </c>
      <c r="BA14" s="58" t="str">
        <f t="shared" si="1"/>
        <v>MEDIA</v>
      </c>
      <c r="BB14" s="182" t="s">
        <v>159</v>
      </c>
      <c r="BC14" s="182"/>
      <c r="BD14" s="54"/>
      <c r="BE14" s="55"/>
    </row>
    <row r="15" spans="1:58" s="40" customFormat="1" ht="83.25" customHeight="1" x14ac:dyDescent="0.2">
      <c r="A15" s="83"/>
      <c r="B15" s="84"/>
      <c r="C15" s="84"/>
      <c r="D15" s="88"/>
      <c r="E15" s="88"/>
      <c r="F15" s="88"/>
      <c r="G15" s="188"/>
      <c r="H15" s="88"/>
      <c r="I15" s="189"/>
      <c r="J15" s="88"/>
      <c r="K15" s="90"/>
      <c r="L15" s="61"/>
      <c r="M15" s="63"/>
      <c r="N15" s="65"/>
      <c r="O15" s="67"/>
      <c r="P15" s="69"/>
      <c r="Q15" s="71"/>
      <c r="R15" s="91"/>
      <c r="S15" s="77"/>
      <c r="T15" s="81"/>
      <c r="U15" s="61"/>
      <c r="V15" s="63"/>
      <c r="W15" s="65"/>
      <c r="X15" s="67"/>
      <c r="Y15" s="69"/>
      <c r="Z15" s="71"/>
      <c r="AA15" s="177"/>
      <c r="AB15" s="178"/>
      <c r="AC15" s="179"/>
      <c r="AD15" s="67"/>
      <c r="AE15" s="69"/>
      <c r="AF15" s="71"/>
      <c r="AG15" s="44" t="s">
        <v>237</v>
      </c>
      <c r="AH15" s="73"/>
      <c r="AI15" s="47" t="s">
        <v>238</v>
      </c>
      <c r="AJ15" s="88"/>
      <c r="AK15" s="190"/>
      <c r="AL15" s="88"/>
      <c r="AM15" s="45" t="s">
        <v>53</v>
      </c>
      <c r="AN15" s="192"/>
      <c r="AO15" s="61"/>
      <c r="AP15" s="63"/>
      <c r="AQ15" s="65"/>
      <c r="AR15" s="67"/>
      <c r="AS15" s="69"/>
      <c r="AT15" s="71"/>
      <c r="AU15" s="180"/>
      <c r="AV15" s="177"/>
      <c r="AW15" s="178"/>
      <c r="AX15" s="179"/>
      <c r="AY15" s="181"/>
      <c r="AZ15" s="177"/>
      <c r="BA15" s="59"/>
      <c r="BB15" s="182"/>
      <c r="BC15" s="182"/>
      <c r="BD15" s="54"/>
      <c r="BE15" s="55"/>
    </row>
    <row r="16" spans="1:58" s="36" customFormat="1" ht="83.25" customHeight="1" x14ac:dyDescent="0.2">
      <c r="A16" s="82" t="s">
        <v>61</v>
      </c>
      <c r="B16" s="84" t="s">
        <v>80</v>
      </c>
      <c r="C16" s="84"/>
      <c r="D16" s="88" t="s">
        <v>160</v>
      </c>
      <c r="E16" s="88" t="s">
        <v>81</v>
      </c>
      <c r="F16" s="88" t="s">
        <v>148</v>
      </c>
      <c r="G16" s="186" t="str">
        <f t="shared" ref="G16" si="10">CONCATENATE(F16,",",K16,",",J16)</f>
        <v xml:space="preserve">Falta  de seguimiento en las actividades desarrolladas ,por :
1) actos inseguros e incidentes
2) daños a terceros, bienes, vehículos y equipos
3) ausentismo laboral
4) Accidentes leves, graves y mortales.
5) Incumplimiento ante entes de control.,debido a : 1) Falta de apoyo y compromiso de colaboradores
2) concentración de  actividades por desarrollar del grupo de SST
3) desarrollo de actividades trasversales (gestión humana) por parte del grupo de SST 
4) complejidad en el transporte para realizar inspecciones.
5) La exposición a cambios fuertes regulatorios debido a factores internos o externos que afecten el normal funcionamiento del instituto.
</v>
      </c>
      <c r="H16" s="88" t="s">
        <v>77</v>
      </c>
      <c r="I16" s="88" t="s">
        <v>137</v>
      </c>
      <c r="J16" s="88" t="s">
        <v>248</v>
      </c>
      <c r="K16" s="89" t="s">
        <v>246</v>
      </c>
      <c r="L16" s="60">
        <v>3</v>
      </c>
      <c r="M16" s="62" t="str">
        <f t="shared" ref="M16" si="11">+IF(L16=5,"CASI SEGURO",(IF(L16=4,"PROBABLE",(IF(L16=3,"POSIBLE",(IF(L16=2,"RARA VEZ",(IF(L16=1,"IMPROBABLE","")))))))))</f>
        <v>POSIBLE</v>
      </c>
      <c r="N16" s="64">
        <v>3</v>
      </c>
      <c r="O16" s="66" t="str">
        <f>+IF(N16=5,"CATASTRÓFICO",(IF(N16=4,"MAYOR",(IF(N16=3,"MODERADO",(IF(N16=2,"MENOR",(IF(N16=1,"INSIGNIFICANTE",IF(N16&lt;1,"",))))))))))</f>
        <v>MODERADO</v>
      </c>
      <c r="P16" s="68">
        <f>IF(AND(L16&lt;&gt;"",N16&lt;&gt;""),L16*N16,"")</f>
        <v>9</v>
      </c>
      <c r="Q16" s="70" t="str">
        <f>IF(OR(L16="",N16=""),"",IF(AND(L16=5,N16&gt;2),"EXTREMO",IF(AND(L16=5,N16&lt;3),"ALTO",IF(AND(L16=4,N16&gt;3),"EXTREMO",IF(AND(L16=4,N16&gt;1,N16&lt;4),"ALTO",IF(AND(L16=4,N16=1),"MODERADO",IF(AND(L16=3,N16&gt;3),"EXTREMO",IF(AND(L16=3,N16=3),"ALTO",IF(AND(L16=3,N16=2),"MODERADO",IF(AND(L16=3,N16=1),"BAJO",IF(AND(L16=2,N16=5),"EXTREMO",IF(AND(L16=2,N16=4),"ALTO",IF(AND(L16=2,N16=3),"MODERADO",IF(AND(L16=2,N16&lt;3),"BAJO",IF(AND(L16=1,N16&gt;3),"ALTO",IF(AND(L16=1,N16=3),"MODERADO",IF(AND(L16=1,N16&lt;3),"BAJO",)))))))))))))))))</f>
        <v>ALTO</v>
      </c>
      <c r="R16" s="91" t="s">
        <v>108</v>
      </c>
      <c r="S16" s="76">
        <v>0.48</v>
      </c>
      <c r="T16" s="80" t="s">
        <v>111</v>
      </c>
      <c r="U16" s="60">
        <v>2</v>
      </c>
      <c r="V16" s="62" t="str">
        <f t="shared" ref="V16" si="12">+IF(U16=5,"CASI SEGURO",(IF(U16=4,"PROBABLE",(IF(U16=3,"POSIBLE",(IF(U16=2,"RARA VEZ",(IF(U16=1,"IMPROBABLE","")))))))))</f>
        <v>RARA VEZ</v>
      </c>
      <c r="W16" s="64">
        <v>3</v>
      </c>
      <c r="X16" s="66" t="str">
        <f>+IF(W16=5,"CATASTRÓFICO",(IF(W16=4,"MAYOR",(IF(W16=3,"MODERADO",(IF(W16=2,"MENOR",(IF(W16=1,"INSIGNIFICANTE",IF(W16&lt;1,"",))))))))))</f>
        <v>MODERADO</v>
      </c>
      <c r="Y16" s="68">
        <f>IF(AND(U16&lt;&gt;"",W16&lt;&gt;""),U16*W16,"")</f>
        <v>6</v>
      </c>
      <c r="Z16" s="70" t="str">
        <f>IF(OR(U16="",W16=""),"",IF(AND(U16=5,W16&gt;2),"EXTREMO",IF(AND(U16=5,W16&lt;3),"ALTO",IF(AND(U16=4,W16&gt;3),"EXTREMO",IF(AND(U16=4,W16&gt;1,W16&lt;4),"ALTO",IF(AND(U16=4,W16=1),"MODERADO",IF(AND(U16=3,W16&gt;3),"EXTREMO",IF(AND(U16=3,W16=3),"ALTO",IF(AND(U16=3,W16=2),"MODERADO",IF(AND(U16=3,W16=1),"BAJO",IF(AND(U16=2,W16=5),"EXTREMO",IF(AND(U16=2,W16=4),"ALTO",IF(AND(U16=2,W16=3),"MODERADO",IF(AND(U16=2,W16&lt;3),"BAJO",IF(AND(U16=1,W16&gt;3),"ALTO",IF(AND(U16=1,W16=3),"MODERADO",IF(AND(U16=1,W16&lt;3),"BAJO",)))))))))))))))))</f>
        <v>MODERADO</v>
      </c>
      <c r="AA16" s="177">
        <v>3</v>
      </c>
      <c r="AB16" s="178" t="str">
        <f>+IF(AA16=5,"CASI SEGURO",(IF(AA16=4,"PROBABLE",(IF(AA16=3,"POSIBLE",(IF(AA16=2,"RARA VEZ",(IF(AA16=1,"IMPROBABLE","")))))))))</f>
        <v>POSIBLE</v>
      </c>
      <c r="AC16" s="179">
        <v>3</v>
      </c>
      <c r="AD16" s="66" t="str">
        <f>+IF(AC16=5,"ALTO",(IF(AC16=3,"MEDIO",(IF(AC16=1,"BAJO",IF(OR(AC16=2,AC16=4),"NO APLICA",""))))))</f>
        <v>MEDIO</v>
      </c>
      <c r="AE16" s="68">
        <f>IF(AND(AA16&lt;&gt;"",AC16&lt;&gt;"",AD16&lt;&gt;"NO APLICA"),AA16*AC16,"")</f>
        <v>9</v>
      </c>
      <c r="AF16" s="70" t="str">
        <f>IF(AND(AE16&lt;4,AE16&gt;0),"BAJA",IF(AND(AE16&gt;9,AE16&lt;26),"ALTA",IF(AND(AE16&gt;3,AE16&lt;10),"MEDIA","")))</f>
        <v>MEDIA</v>
      </c>
      <c r="AG16" s="44" t="s">
        <v>247</v>
      </c>
      <c r="AH16" s="72" t="s">
        <v>114</v>
      </c>
      <c r="AI16" s="47" t="s">
        <v>270</v>
      </c>
      <c r="AJ16" s="88" t="s">
        <v>138</v>
      </c>
      <c r="AK16" s="190">
        <v>43937</v>
      </c>
      <c r="AL16" s="88"/>
      <c r="AM16" s="45" t="s">
        <v>54</v>
      </c>
      <c r="AN16" s="191">
        <v>0.5</v>
      </c>
      <c r="AO16" s="60">
        <v>2</v>
      </c>
      <c r="AP16" s="62" t="str">
        <f t="shared" ref="AP16" si="13">+IF(AO16=5,"CASI SEGURO",(IF(AO16=4,"PROBABLE",(IF(AO16=3,"POSIBLE",(IF(AO16=2,"RARA VEZ",(IF(AO16=1,"IMPROBABLE","")))))))))</f>
        <v>RARA VEZ</v>
      </c>
      <c r="AQ16" s="64">
        <v>3</v>
      </c>
      <c r="AR16" s="66" t="str">
        <f>+IF(AQ16=5,"CATASTRÓFICO",(IF(AQ16=4,"MAYOR",(IF(AQ16=3,"MODERADO",(IF(AQ16=2,"MENOR",(IF(AQ16=1,"INSIGNIFICANTE",IF(AQ16&lt;1,"",))))))))))</f>
        <v>MODERADO</v>
      </c>
      <c r="AS16" s="68">
        <f>IF(AND(AO16&lt;&gt;"",AQ16&lt;&gt;""),AO16*AQ16,"")</f>
        <v>6</v>
      </c>
      <c r="AT16" s="70" t="str">
        <f>IF(OR(AO16="",AQ16=""),"",IF(AND(AO16=5,AQ16&gt;2),"EXTREMO",IF(AND(AO16=5,AQ16&lt;3),"ALTO",IF(AND(AO16=4,AQ16&gt;3),"EXTREMO",IF(AND(AO16=4,AQ16&gt;1,AQ16&lt;4),"ALTO",IF(AND(AO16=4,AQ16=1),"MODERADO",IF(AND(AO16=3,AQ16&gt;3),"EXTREMO",IF(AND(AO16=3,AQ16=3),"ALTO",IF(AND(AO16=3,AQ16=2),"MODERADO",IF(AND(AO16=3,AQ16=1),"BAJO",IF(AND(AO16=2,AQ16=5),"EXTREMO",IF(AND(AO16=2,AQ16=4),"ALTO",IF(AND(AO16=2,AQ16=3),"MODERADO",IF(AND(AO16=2,AQ16&lt;3),"BAJO",IF(AND(AO16=1,AQ16&gt;3),"ALTO",IF(AND(AO16=1,AQ16=3),"MODERADO",IF(AND(AO16=1,AQ16&lt;3),"BAJO",)))))))))))))))))</f>
        <v>MODERADO</v>
      </c>
      <c r="AU16" s="180">
        <v>0.5</v>
      </c>
      <c r="AV16" s="177">
        <v>3</v>
      </c>
      <c r="AW16" s="178" t="str">
        <f>+IF(AV16=5,"CASI SEGURO",(IF(AV16=4,"PROBABLE",(IF(AV16=3,"POSIBLE",(IF(AV16=2,"RARA VEZ",(IF(AV16=1,"IMPROBABLE","")))))))))</f>
        <v>POSIBLE</v>
      </c>
      <c r="AX16" s="179">
        <v>3</v>
      </c>
      <c r="AY16" s="181" t="str">
        <f>+IF(AX16=5,"ALTO",(IF(AX16=3,"MEDIO",(IF(AX16=1,"BAJO",IF(OR(AX16=2,AX16=4),"NO APLICA",""))))))</f>
        <v>MEDIO</v>
      </c>
      <c r="AZ16" s="177">
        <f>IF(AND(AV16&lt;&gt;"",AX16&lt;&gt;"",AY16&lt;&gt;"NO APLICA"),AV16*AX16,"")</f>
        <v>9</v>
      </c>
      <c r="BA16" s="58" t="str">
        <f t="shared" si="1"/>
        <v>MEDIA</v>
      </c>
      <c r="BB16" s="182" t="s">
        <v>271</v>
      </c>
      <c r="BC16" s="182"/>
      <c r="BD16" s="54"/>
      <c r="BE16" s="55"/>
    </row>
    <row r="17" spans="1:58" s="40" customFormat="1" ht="83.25" customHeight="1" x14ac:dyDescent="0.2">
      <c r="A17" s="83"/>
      <c r="B17" s="84"/>
      <c r="C17" s="84"/>
      <c r="D17" s="88"/>
      <c r="E17" s="88"/>
      <c r="F17" s="88"/>
      <c r="G17" s="188"/>
      <c r="H17" s="88"/>
      <c r="I17" s="88"/>
      <c r="J17" s="88"/>
      <c r="K17" s="90"/>
      <c r="L17" s="61"/>
      <c r="M17" s="63"/>
      <c r="N17" s="65"/>
      <c r="O17" s="67"/>
      <c r="P17" s="69"/>
      <c r="Q17" s="71"/>
      <c r="R17" s="91"/>
      <c r="S17" s="77"/>
      <c r="T17" s="81"/>
      <c r="U17" s="61"/>
      <c r="V17" s="63"/>
      <c r="W17" s="65"/>
      <c r="X17" s="67"/>
      <c r="Y17" s="69"/>
      <c r="Z17" s="71"/>
      <c r="AA17" s="177"/>
      <c r="AB17" s="178"/>
      <c r="AC17" s="179"/>
      <c r="AD17" s="67"/>
      <c r="AE17" s="69"/>
      <c r="AF17" s="71"/>
      <c r="AG17" s="44" t="s">
        <v>272</v>
      </c>
      <c r="AH17" s="73"/>
      <c r="AI17" s="47" t="s">
        <v>249</v>
      </c>
      <c r="AJ17" s="88"/>
      <c r="AK17" s="190"/>
      <c r="AL17" s="88"/>
      <c r="AM17" s="45" t="s">
        <v>53</v>
      </c>
      <c r="AN17" s="192"/>
      <c r="AO17" s="61"/>
      <c r="AP17" s="63"/>
      <c r="AQ17" s="65"/>
      <c r="AR17" s="67"/>
      <c r="AS17" s="69"/>
      <c r="AT17" s="71"/>
      <c r="AU17" s="180"/>
      <c r="AV17" s="177"/>
      <c r="AW17" s="178"/>
      <c r="AX17" s="179"/>
      <c r="AY17" s="181"/>
      <c r="AZ17" s="177"/>
      <c r="BA17" s="59"/>
      <c r="BB17" s="182"/>
      <c r="BC17" s="182"/>
      <c r="BD17" s="54"/>
      <c r="BE17" s="55"/>
    </row>
    <row r="18" spans="1:58" s="36" customFormat="1" ht="83.25" customHeight="1" x14ac:dyDescent="0.2">
      <c r="A18" s="82" t="s">
        <v>63</v>
      </c>
      <c r="B18" s="84" t="s">
        <v>82</v>
      </c>
      <c r="C18" s="84"/>
      <c r="D18" s="88" t="s">
        <v>161</v>
      </c>
      <c r="E18" s="88" t="s">
        <v>162</v>
      </c>
      <c r="F18" s="88" t="s">
        <v>83</v>
      </c>
      <c r="G18" s="186" t="str">
        <f t="shared" ref="G18" si="14">CONCATENATE(F18,",",K18,",",J18)</f>
        <v>Desconocimiento de procesos y procedimientos ,por:
1) Errores y demoras en los procesos 
'2) Probabilidad de que se generen incidentes, accidentes 
3) Reprocesos ,debido a: 1)El proceso que adelanta la organización es nuevo para la mayoría de colaboradores 
2) Falta de organización y liderazgo para documentar los procesos y procedimientos
3) Falta de estandarización de cómo se deben hacer las cosas dentro de la organización y los procesos.
4) Rotación de personal
5) Falta de compromiso y/o interés por parte de los colaboradores</v>
      </c>
      <c r="H18" s="88" t="s">
        <v>77</v>
      </c>
      <c r="I18" s="187" t="s">
        <v>163</v>
      </c>
      <c r="J18" s="88" t="s">
        <v>273</v>
      </c>
      <c r="K18" s="89" t="s">
        <v>250</v>
      </c>
      <c r="L18" s="60">
        <v>3</v>
      </c>
      <c r="M18" s="62" t="str">
        <f t="shared" ref="M18" si="15">+IF(L18=5,"CASI SEGURO",(IF(L18=4,"PROBABLE",(IF(L18=3,"POSIBLE",(IF(L18=2,"RARA VEZ",(IF(L18=1,"IMPROBABLE","")))))))))</f>
        <v>POSIBLE</v>
      </c>
      <c r="N18" s="64">
        <v>2</v>
      </c>
      <c r="O18" s="66" t="str">
        <f>+IF(N18=5,"CATASTRÓFICO",(IF(N18=4,"MAYOR",(IF(N18=3,"MODERADO",(IF(N18=2,"MENOR",(IF(N18=1,"INSIGNIFICANTE",IF(N18&lt;1,"",))))))))))</f>
        <v>MENOR</v>
      </c>
      <c r="P18" s="68">
        <f>IF(AND(L18&lt;&gt;"",N18&lt;&gt;""),L18*N18,"")</f>
        <v>6</v>
      </c>
      <c r="Q18" s="70" t="str">
        <f>IF(OR(L18="",N18=""),"",IF(AND(L18=5,N18&gt;2),"EXTREMO",IF(AND(L18=5,N18&lt;3),"ALTO",IF(AND(L18=4,N18&gt;3),"EXTREMO",IF(AND(L18=4,N18&gt;1,N18&lt;4),"ALTO",IF(AND(L18=4,N18=1),"MODERADO",IF(AND(L18=3,N18&gt;3),"EXTREMO",IF(AND(L18=3,N18=3),"ALTO",IF(AND(L18=3,N18=2),"MODERADO",IF(AND(L18=3,N18=1),"BAJO",IF(AND(L18=2,N18=5),"EXTREMO",IF(AND(L18=2,N18=4),"ALTO",IF(AND(L18=2,N18=3),"MODERADO",IF(AND(L18=2,N18&lt;3),"BAJO",IF(AND(L18=1,N18&gt;3),"ALTO",IF(AND(L18=1,N18=3),"MODERADO",IF(AND(L18=1,N18&lt;3),"BAJO",)))))))))))))))))</f>
        <v>MODERADO</v>
      </c>
      <c r="R18" s="91" t="s">
        <v>109</v>
      </c>
      <c r="S18" s="76">
        <v>0.48</v>
      </c>
      <c r="T18" s="80" t="s">
        <v>111</v>
      </c>
      <c r="U18" s="60">
        <v>2</v>
      </c>
      <c r="V18" s="62" t="str">
        <f t="shared" ref="V18" si="16">+IF(U18=5,"CASI SEGURO",(IF(U18=4,"PROBABLE",(IF(U18=3,"POSIBLE",(IF(U18=2,"RARA VEZ",(IF(U18=1,"IMPROBABLE","")))))))))</f>
        <v>RARA VEZ</v>
      </c>
      <c r="W18" s="64">
        <v>2</v>
      </c>
      <c r="X18" s="66" t="str">
        <f>+IF(W18=5,"CATASTRÓFICO",(IF(W18=4,"MAYOR",(IF(W18=3,"MODERADO",(IF(W18=2,"MENOR",(IF(W18=1,"INSIGNIFICANTE",IF(W18&lt;1,"",))))))))))</f>
        <v>MENOR</v>
      </c>
      <c r="Y18" s="68">
        <f>IF(AND(U18&lt;&gt;"",W18&lt;&gt;""),U18*W18,"")</f>
        <v>4</v>
      </c>
      <c r="Z18" s="70" t="str">
        <f>IF(OR(U18="",W18=""),"",IF(AND(U18=5,W18&gt;2),"EXTREMO",IF(AND(U18=5,W18&lt;3),"ALTO",IF(AND(U18=4,W18&gt;3),"EXTREMO",IF(AND(U18=4,W18&gt;1,W18&lt;4),"ALTO",IF(AND(U18=4,W18=1),"MODERADO",IF(AND(U18=3,W18&gt;3),"EXTREMO",IF(AND(U18=3,W18=3),"ALTO",IF(AND(U18=3,W18=2),"MODERADO",IF(AND(U18=3,W18=1),"BAJO",IF(AND(U18=2,W18=5),"EXTREMO",IF(AND(U18=2,W18=4),"ALTO",IF(AND(U18=2,W18=3),"MODERADO",IF(AND(U18=2,W18&lt;3),"BAJO",IF(AND(U18=1,W18&gt;3),"ALTO",IF(AND(U18=1,W18=3),"MODERADO",IF(AND(U18=1,W18&lt;3),"BAJO",)))))))))))))))))</f>
        <v>BAJO</v>
      </c>
      <c r="AA18" s="177">
        <v>4</v>
      </c>
      <c r="AB18" s="178" t="str">
        <f>+IF(AA18=5,"CASI SEGURO",(IF(AA18=4,"PROBABLE",(IF(AA18=3,"POSIBLE",(IF(AA18=2,"RARA VEZ",(IF(AA18=1,"IMPROBABLE","")))))))))</f>
        <v>PROBABLE</v>
      </c>
      <c r="AC18" s="179">
        <v>5</v>
      </c>
      <c r="AD18" s="66" t="str">
        <f>+IF(AC18=5,"ALTO",(IF(AC18=3,"MEDIO",(IF(AC18=1,"BAJO",IF(OR(AC18=2,AC18=4),"NO APLICA",""))))))</f>
        <v>ALTO</v>
      </c>
      <c r="AE18" s="68">
        <f>IF(AND(AA18&lt;&gt;"",AC18&lt;&gt;"",AD18&lt;&gt;"NO APLICA"),AA18*AC18,"")</f>
        <v>20</v>
      </c>
      <c r="AF18" s="70" t="str">
        <f>IF(AND(AE18&lt;4,AE18&gt;0),"BAJA",IF(AND(AE18&gt;9,AE18&lt;26),"ALTA",IF(AND(AE18&gt;3,AE18&lt;10),"MEDIA","")))</f>
        <v>ALTA</v>
      </c>
      <c r="AG18" s="44" t="s">
        <v>279</v>
      </c>
      <c r="AH18" s="72" t="s">
        <v>114</v>
      </c>
      <c r="AI18" s="47" t="s">
        <v>251</v>
      </c>
      <c r="AJ18" s="88" t="s">
        <v>115</v>
      </c>
      <c r="AK18" s="190">
        <v>43937</v>
      </c>
      <c r="AL18" s="88"/>
      <c r="AM18" s="45" t="s">
        <v>54</v>
      </c>
      <c r="AN18" s="191">
        <v>0.48</v>
      </c>
      <c r="AO18" s="60">
        <v>2</v>
      </c>
      <c r="AP18" s="62" t="str">
        <f t="shared" ref="AP18" si="17">+IF(AO18=5,"CASI SEGURO",(IF(AO18=4,"PROBABLE",(IF(AO18=3,"POSIBLE",(IF(AO18=2,"RARA VEZ",(IF(AO18=1,"IMPROBABLE","")))))))))</f>
        <v>RARA VEZ</v>
      </c>
      <c r="AQ18" s="64">
        <v>2</v>
      </c>
      <c r="AR18" s="66" t="str">
        <f>+IF(AQ18=5,"CATASTRÓFICO",(IF(AQ18=4,"MAYOR",(IF(AQ18=3,"MODERADO",(IF(AQ18=2,"MENOR",(IF(AQ18=1,"INSIGNIFICANTE",IF(AQ18&lt;1,"",))))))))))</f>
        <v>MENOR</v>
      </c>
      <c r="AS18" s="68">
        <f>IF(AND(AO18&lt;&gt;"",AQ18&lt;&gt;""),AO18*AQ18,"")</f>
        <v>4</v>
      </c>
      <c r="AT18" s="70" t="str">
        <f>IF(OR(AO18="",AQ18=""),"",IF(AND(AO18=5,AQ18&gt;2),"EXTREMO",IF(AND(AO18=5,AQ18&lt;3),"ALTO",IF(AND(AO18=4,AQ18&gt;3),"EXTREMO",IF(AND(AO18=4,AQ18&gt;1,AQ18&lt;4),"ALTO",IF(AND(AO18=4,AQ18=1),"MODERADO",IF(AND(AO18=3,AQ18&gt;3),"EXTREMO",IF(AND(AO18=3,AQ18=3),"ALTO",IF(AND(AO18=3,AQ18=2),"MODERADO",IF(AND(AO18=3,AQ18=1),"BAJO",IF(AND(AO18=2,AQ18=5),"EXTREMO",IF(AND(AO18=2,AQ18=4),"ALTO",IF(AND(AO18=2,AQ18=3),"MODERADO",IF(AND(AO18=2,AQ18&lt;3),"BAJO",IF(AND(AO18=1,AQ18&gt;3),"ALTO",IF(AND(AO18=1,AQ18=3),"MODERADO",IF(AND(AO18=1,AQ18&lt;3),"BAJO",)))))))))))))))))</f>
        <v>BAJO</v>
      </c>
      <c r="AU18" s="180">
        <v>0.5</v>
      </c>
      <c r="AV18" s="177">
        <v>4</v>
      </c>
      <c r="AW18" s="178" t="str">
        <f>+IF(AV18=5,"CASI SEGURO",(IF(AV18=4,"PROBABLE",(IF(AV18=3,"POSIBLE",(IF(AV18=2,"RARA VEZ",(IF(AV18=1,"IMPROBABLE","")))))))))</f>
        <v>PROBABLE</v>
      </c>
      <c r="AX18" s="179">
        <v>5</v>
      </c>
      <c r="AY18" s="181" t="str">
        <f>+IF(AX18=5,"ALTO",(IF(AX18=3,"MEDIO",(IF(AX18=1,"BAJO",IF(OR(AX18=2,AX18=4),"NO APLICA",""))))))</f>
        <v>ALTO</v>
      </c>
      <c r="AZ18" s="177">
        <f>IF(AND(AV18&lt;&gt;"",AX18&lt;&gt;"",AY18&lt;&gt;"NO APLICA"),AV18*AX18,"")</f>
        <v>20</v>
      </c>
      <c r="BA18" s="58" t="str">
        <f t="shared" si="1"/>
        <v>ALTA</v>
      </c>
      <c r="BB18" s="182"/>
      <c r="BC18" s="182"/>
      <c r="BD18" s="54"/>
      <c r="BE18" s="55"/>
    </row>
    <row r="19" spans="1:58" s="37" customFormat="1" ht="83.25" customHeight="1" x14ac:dyDescent="0.2">
      <c r="A19" s="83"/>
      <c r="B19" s="84"/>
      <c r="C19" s="84"/>
      <c r="D19" s="88"/>
      <c r="E19" s="88"/>
      <c r="F19" s="88"/>
      <c r="G19" s="188"/>
      <c r="H19" s="88"/>
      <c r="I19" s="189"/>
      <c r="J19" s="88"/>
      <c r="K19" s="90"/>
      <c r="L19" s="61"/>
      <c r="M19" s="63"/>
      <c r="N19" s="65"/>
      <c r="O19" s="67"/>
      <c r="P19" s="69"/>
      <c r="Q19" s="71"/>
      <c r="R19" s="91"/>
      <c r="S19" s="77"/>
      <c r="T19" s="81"/>
      <c r="U19" s="61"/>
      <c r="V19" s="63"/>
      <c r="W19" s="65"/>
      <c r="X19" s="67"/>
      <c r="Y19" s="69"/>
      <c r="Z19" s="71"/>
      <c r="AA19" s="177"/>
      <c r="AB19" s="178"/>
      <c r="AC19" s="179"/>
      <c r="AD19" s="67"/>
      <c r="AE19" s="69"/>
      <c r="AF19" s="71"/>
      <c r="AG19" s="44" t="s">
        <v>192</v>
      </c>
      <c r="AH19" s="73"/>
      <c r="AI19" s="47" t="s">
        <v>201</v>
      </c>
      <c r="AJ19" s="88"/>
      <c r="AK19" s="190"/>
      <c r="AL19" s="88"/>
      <c r="AM19" s="45" t="s">
        <v>145</v>
      </c>
      <c r="AN19" s="192"/>
      <c r="AO19" s="61"/>
      <c r="AP19" s="63"/>
      <c r="AQ19" s="65"/>
      <c r="AR19" s="67"/>
      <c r="AS19" s="69"/>
      <c r="AT19" s="71"/>
      <c r="AU19" s="180"/>
      <c r="AV19" s="177"/>
      <c r="AW19" s="178"/>
      <c r="AX19" s="179"/>
      <c r="AY19" s="181"/>
      <c r="AZ19" s="177"/>
      <c r="BA19" s="59"/>
      <c r="BB19" s="182"/>
      <c r="BC19" s="182"/>
      <c r="BD19" s="54"/>
      <c r="BE19" s="55"/>
      <c r="BF19" s="40"/>
    </row>
    <row r="20" spans="1:58" s="36" customFormat="1" ht="83.25" customHeight="1" x14ac:dyDescent="0.2">
      <c r="A20" s="82" t="s">
        <v>64</v>
      </c>
      <c r="B20" s="84" t="s">
        <v>84</v>
      </c>
      <c r="C20" s="84"/>
      <c r="D20" s="88" t="s">
        <v>164</v>
      </c>
      <c r="E20" s="88" t="s">
        <v>165</v>
      </c>
      <c r="F20" s="88" t="s">
        <v>166</v>
      </c>
      <c r="G20" s="186" t="str">
        <f t="shared" ref="G20" si="18">CONCATENATE(F20,",",K20,",",J20)</f>
        <v>ausentismo laboral,por enfermedad común y  accidentes de trabajo que genera consecuencias
negativas directas e indirectas en  el Instituto en términos de productividad, costos, desgaste administrativo y de recurso   humano. cumplimiento de normatividad vigente,debido a 1) Falta de estilos y/o hábitos saludables 2) actos y  condiciones inseguras 3) Enfermedad 4) incumplimiento de las recomendaciones emitidas por el medico laboral 5) La exposición a cambios fuertes regulatorios debido a factores internos o externos que afecten el normal funcionamiento del instituto.</v>
      </c>
      <c r="H20" s="88" t="s">
        <v>77</v>
      </c>
      <c r="I20" s="187" t="s">
        <v>167</v>
      </c>
      <c r="J20" s="88" t="s">
        <v>274</v>
      </c>
      <c r="K20" s="89" t="s">
        <v>252</v>
      </c>
      <c r="L20" s="60">
        <v>4</v>
      </c>
      <c r="M20" s="62" t="str">
        <f t="shared" ref="M20" si="19">+IF(L20=5,"CASI SEGURO",(IF(L20=4,"PROBABLE",(IF(L20=3,"POSIBLE",(IF(L20=2,"RARA VEZ",(IF(L20=1,"IMPROBABLE","")))))))))</f>
        <v>PROBABLE</v>
      </c>
      <c r="N20" s="64">
        <v>4</v>
      </c>
      <c r="O20" s="66" t="str">
        <f>+IF(N20=5,"CATASTRÓFICO",(IF(N20=4,"MAYOR",(IF(N20=3,"MODERADO",(IF(N20=2,"MENOR",(IF(N20=1,"INSIGNIFICANTE",IF(N20&lt;1,"",))))))))))</f>
        <v>MAYOR</v>
      </c>
      <c r="P20" s="68">
        <f>IF(AND(L20&lt;&gt;"",N20&lt;&gt;""),L20*N20,"")</f>
        <v>16</v>
      </c>
      <c r="Q20" s="70" t="str">
        <f>IF(OR(L20="",N20=""),"",IF(AND(L20=5,N20&gt;2),"EXTREMO",IF(AND(L20=5,N20&lt;3),"ALTO",IF(AND(L20=4,N20&gt;3),"EXTREMO",IF(AND(L20=4,N20&gt;1,N20&lt;4),"ALTO",IF(AND(L20=4,N20=1),"MODERADO",IF(AND(L20=3,N20&gt;3),"EXTREMO",IF(AND(L20=3,N20=3),"ALTO",IF(AND(L20=3,N20=2),"MODERADO",IF(AND(L20=3,N20=1),"BAJO",IF(AND(L20=2,N20=5),"EXTREMO",IF(AND(L20=2,N20=4),"ALTO",IF(AND(L20=2,N20=3),"MODERADO",IF(AND(L20=2,N20&lt;3),"BAJO",IF(AND(L20=1,N20&gt;3),"ALTO",IF(AND(L20=1,N20=3),"MODERADO",IF(AND(L20=1,N20&lt;3),"BAJO",)))))))))))))))))</f>
        <v>EXTREMO</v>
      </c>
      <c r="R20" s="91" t="s">
        <v>168</v>
      </c>
      <c r="S20" s="76">
        <v>0.49</v>
      </c>
      <c r="T20" s="80" t="s">
        <v>112</v>
      </c>
      <c r="U20" s="60">
        <v>3</v>
      </c>
      <c r="V20" s="62" t="str">
        <f t="shared" ref="V20" si="20">+IF(U20=5,"CASI SEGURO",(IF(U20=4,"PROBABLE",(IF(U20=3,"POSIBLE",(IF(U20=2,"RARA VEZ",(IF(U20=1,"IMPROBABLE","")))))))))</f>
        <v>POSIBLE</v>
      </c>
      <c r="W20" s="64">
        <v>3</v>
      </c>
      <c r="X20" s="66" t="str">
        <f>+IF(W20=5,"CATASTRÓFICO",(IF(W20=4,"MAYOR",(IF(W20=3,"MODERADO",(IF(W20=2,"MENOR",(IF(W20=1,"INSIGNIFICANTE",IF(W20&lt;1,"",))))))))))</f>
        <v>MODERADO</v>
      </c>
      <c r="Y20" s="68">
        <f>IF(AND(U20&lt;&gt;"",W20&lt;&gt;""),U20*W20,"")</f>
        <v>9</v>
      </c>
      <c r="Z20" s="70" t="str">
        <f>IF(OR(U20="",W20=""),"",IF(AND(U20=5,W20&gt;2),"EXTREMO",IF(AND(U20=5,W20&lt;3),"ALTO",IF(AND(U20=4,W20&gt;3),"EXTREMO",IF(AND(U20=4,W20&gt;1,W20&lt;4),"ALTO",IF(AND(U20=4,W20=1),"MODERADO",IF(AND(U20=3,W20&gt;3),"EXTREMO",IF(AND(U20=3,W20=3),"ALTO",IF(AND(U20=3,W20=2),"MODERADO",IF(AND(U20=3,W20=1),"BAJO",IF(AND(U20=2,W20=5),"EXTREMO",IF(AND(U20=2,W20=4),"ALTO",IF(AND(U20=2,W20=3),"MODERADO",IF(AND(U20=2,W20&lt;3),"BAJO",IF(AND(U20=1,W20&gt;3),"ALTO",IF(AND(U20=1,W20=3),"MODERADO",IF(AND(U20=1,W20&lt;3),"BAJO",)))))))))))))))))</f>
        <v>ALTO</v>
      </c>
      <c r="AA20" s="177">
        <v>3</v>
      </c>
      <c r="AB20" s="178" t="str">
        <f>+IF(AA20=5,"CASI SEGURO",(IF(AA20=4,"PROBABLE",(IF(AA20=3,"POSIBLE",(IF(AA20=2,"RARA VEZ",(IF(AA20=1,"IMPROBABLE","")))))))))</f>
        <v>POSIBLE</v>
      </c>
      <c r="AC20" s="179">
        <v>3</v>
      </c>
      <c r="AD20" s="66" t="str">
        <f>+IF(AC20=5,"ALTO",(IF(AC20=3,"MEDIO",(IF(AC20=1,"BAJO",IF(OR(AC20=2,AC20=4),"NO APLICA",""))))))</f>
        <v>MEDIO</v>
      </c>
      <c r="AE20" s="68">
        <f>IF(AND(AA20&lt;&gt;"",AC20&lt;&gt;"",AD20&lt;&gt;"NO APLICA"),AA20*AC20,"")</f>
        <v>9</v>
      </c>
      <c r="AF20" s="70" t="str">
        <f>IF(AND(AE20&lt;4,AE20&gt;0),"BAJA",IF(AND(AE20&gt;9,AE20&lt;26),"ALTA",IF(AND(AE20&gt;3,AE20&lt;10),"MEDIA","")))</f>
        <v>MEDIA</v>
      </c>
      <c r="AG20" s="44" t="s">
        <v>253</v>
      </c>
      <c r="AH20" s="72" t="s">
        <v>114</v>
      </c>
      <c r="AI20" s="46" t="s">
        <v>275</v>
      </c>
      <c r="AJ20" s="88" t="s">
        <v>115</v>
      </c>
      <c r="AK20" s="190">
        <v>43937</v>
      </c>
      <c r="AL20" s="88" t="s">
        <v>122</v>
      </c>
      <c r="AM20" s="45" t="s">
        <v>123</v>
      </c>
      <c r="AN20" s="191">
        <v>0.5</v>
      </c>
      <c r="AO20" s="60">
        <v>3</v>
      </c>
      <c r="AP20" s="62" t="str">
        <f t="shared" ref="AP20" si="21">+IF(AO20=5,"CASI SEGURO",(IF(AO20=4,"PROBABLE",(IF(AO20=3,"POSIBLE",(IF(AO20=2,"RARA VEZ",(IF(AO20=1,"IMPROBABLE","")))))))))</f>
        <v>POSIBLE</v>
      </c>
      <c r="AQ20" s="64">
        <v>3</v>
      </c>
      <c r="AR20" s="66" t="str">
        <f>+IF(AQ20=5,"CATASTRÓFICO",(IF(AQ20=4,"MAYOR",(IF(AQ20=3,"MODERADO",(IF(AQ20=2,"MENOR",(IF(AQ20=1,"INSIGNIFICANTE",IF(AQ20&lt;1,"",))))))))))</f>
        <v>MODERADO</v>
      </c>
      <c r="AS20" s="68">
        <f>IF(AND(AO20&lt;&gt;"",AQ20&lt;&gt;""),AO20*AQ20,"")</f>
        <v>9</v>
      </c>
      <c r="AT20" s="70" t="str">
        <f>IF(OR(AO20="",AQ20=""),"",IF(AND(AO20=5,AQ20&gt;2),"EXTREMO",IF(AND(AO20=5,AQ20&lt;3),"ALTO",IF(AND(AO20=4,AQ20&gt;3),"EXTREMO",IF(AND(AO20=4,AQ20&gt;1,AQ20&lt;4),"ALTO",IF(AND(AO20=4,AQ20=1),"MODERADO",IF(AND(AO20=3,AQ20&gt;3),"EXTREMO",IF(AND(AO20=3,AQ20=3),"ALTO",IF(AND(AO20=3,AQ20=2),"MODERADO",IF(AND(AO20=3,AQ20=1),"BAJO",IF(AND(AO20=2,AQ20=5),"EXTREMO",IF(AND(AO20=2,AQ20=4),"ALTO",IF(AND(AO20=2,AQ20=3),"MODERADO",IF(AND(AO20=2,AQ20&lt;3),"BAJO",IF(AND(AO20=1,AQ20&gt;3),"ALTO",IF(AND(AO20=1,AQ20=3),"MODERADO",IF(AND(AO20=1,AQ20&lt;3),"BAJO",)))))))))))))))))</f>
        <v>ALTO</v>
      </c>
      <c r="AU20" s="180">
        <v>0.5</v>
      </c>
      <c r="AV20" s="177">
        <v>3</v>
      </c>
      <c r="AW20" s="178" t="str">
        <f>+IF(AV20=5,"CASI SEGURO",(IF(AV20=4,"PROBABLE",(IF(AV20=3,"POSIBLE",(IF(AV20=2,"RARA VEZ",(IF(AV20=1,"IMPROBABLE","")))))))))</f>
        <v>POSIBLE</v>
      </c>
      <c r="AX20" s="179">
        <v>3</v>
      </c>
      <c r="AY20" s="181" t="str">
        <f>+IF(AX20=5,"ALTO",(IF(AX20=3,"MEDIO",(IF(AX20=1,"BAJO",IF(OR(AX20=2,AX20=4),"NO APLICA",""))))))</f>
        <v>MEDIO</v>
      </c>
      <c r="AZ20" s="177">
        <f>IF(AND(AV20&lt;&gt;"",AX20&lt;&gt;"",AY20&lt;&gt;"NO APLICA"),AV20*AX20,"")</f>
        <v>9</v>
      </c>
      <c r="BA20" s="58" t="str">
        <f t="shared" si="1"/>
        <v>MEDIA</v>
      </c>
      <c r="BB20" s="182"/>
      <c r="BC20" s="182"/>
      <c r="BD20" s="54"/>
      <c r="BE20" s="55"/>
    </row>
    <row r="21" spans="1:58" s="37" customFormat="1" ht="83.25" customHeight="1" x14ac:dyDescent="0.2">
      <c r="A21" s="83"/>
      <c r="B21" s="84"/>
      <c r="C21" s="84"/>
      <c r="D21" s="88"/>
      <c r="E21" s="88"/>
      <c r="F21" s="88"/>
      <c r="G21" s="188"/>
      <c r="H21" s="88"/>
      <c r="I21" s="189"/>
      <c r="J21" s="88"/>
      <c r="K21" s="90"/>
      <c r="L21" s="61"/>
      <c r="M21" s="63"/>
      <c r="N21" s="65"/>
      <c r="O21" s="67"/>
      <c r="P21" s="69"/>
      <c r="Q21" s="71"/>
      <c r="R21" s="91"/>
      <c r="S21" s="77"/>
      <c r="T21" s="81"/>
      <c r="U21" s="61"/>
      <c r="V21" s="63"/>
      <c r="W21" s="65"/>
      <c r="X21" s="67"/>
      <c r="Y21" s="69"/>
      <c r="Z21" s="71"/>
      <c r="AA21" s="177"/>
      <c r="AB21" s="178"/>
      <c r="AC21" s="179"/>
      <c r="AD21" s="67"/>
      <c r="AE21" s="69"/>
      <c r="AF21" s="71"/>
      <c r="AG21" s="48" t="s">
        <v>169</v>
      </c>
      <c r="AH21" s="73"/>
      <c r="AI21" s="46" t="s">
        <v>204</v>
      </c>
      <c r="AJ21" s="88"/>
      <c r="AK21" s="190"/>
      <c r="AL21" s="88"/>
      <c r="AM21" s="45" t="s">
        <v>53</v>
      </c>
      <c r="AN21" s="192"/>
      <c r="AO21" s="61"/>
      <c r="AP21" s="63"/>
      <c r="AQ21" s="65"/>
      <c r="AR21" s="67"/>
      <c r="AS21" s="69"/>
      <c r="AT21" s="71"/>
      <c r="AU21" s="180"/>
      <c r="AV21" s="177"/>
      <c r="AW21" s="178"/>
      <c r="AX21" s="179"/>
      <c r="AY21" s="181"/>
      <c r="AZ21" s="177"/>
      <c r="BA21" s="59"/>
      <c r="BB21" s="182"/>
      <c r="BC21" s="182"/>
      <c r="BD21" s="54"/>
      <c r="BE21" s="55"/>
      <c r="BF21" s="40"/>
    </row>
    <row r="22" spans="1:58" s="36" customFormat="1" ht="83.25" customHeight="1" x14ac:dyDescent="0.2">
      <c r="A22" s="82" t="s">
        <v>65</v>
      </c>
      <c r="B22" s="84" t="s">
        <v>85</v>
      </c>
      <c r="C22" s="84"/>
      <c r="D22" s="85" t="s">
        <v>170</v>
      </c>
      <c r="E22" s="85" t="s">
        <v>171</v>
      </c>
      <c r="F22" s="85" t="s">
        <v>86</v>
      </c>
      <c r="G22" s="86" t="str">
        <f t="shared" ref="G22" si="22">CONCATENATE(F22,",",K22,",",J22)</f>
        <v xml:space="preserve">Fraude Interno y Externo,por: 1) mala imagen reputacional de la Entidad y del personal, 2) sanciones disciplinarias, fiscales, penales y economicas.3) Terminación de contratos ,debido a: 1) Personal expuesto a situaciones externas o internas puntuales a nivel económico, familiar o social
2) ocasión de actuar mal, asociado a la falta controles.
3) Actuaciones malintencionadas
4) Negligencia
5) Facilitar a propósito el acceso de personal no autorizado con fines delictivos
6) Controles de los procesos contractuales para que las Empresas de vigilancia contraten personal idóneo 
</v>
      </c>
      <c r="H22" s="85" t="s">
        <v>87</v>
      </c>
      <c r="I22" s="74" t="s">
        <v>151</v>
      </c>
      <c r="J22" s="88" t="s">
        <v>254</v>
      </c>
      <c r="K22" s="89" t="s">
        <v>255</v>
      </c>
      <c r="L22" s="60">
        <v>4</v>
      </c>
      <c r="M22" s="62" t="str">
        <f t="shared" ref="M22" si="23">+IF(L22=5,"CASI SEGURO",(IF(L22=4,"PROBABLE",(IF(L22=3,"POSIBLE",(IF(L22=2,"RARA VEZ",(IF(L22=1,"IMPROBABLE","")))))))))</f>
        <v>PROBABLE</v>
      </c>
      <c r="N22" s="64">
        <v>4</v>
      </c>
      <c r="O22" s="66" t="str">
        <f>+IF(N22=5,"CATASTRÓFICO",(IF(N22=4,"MAYOR",(IF(N22=3,"MODERADO",(IF(N22=2,"MENOR",(IF(N22=1,"INSIGNIFICANTE",IF(N22&lt;1,"",))))))))))</f>
        <v>MAYOR</v>
      </c>
      <c r="P22" s="68">
        <f>IF(AND(L22&lt;&gt;"",N22&lt;&gt;""),L22*N22,"")</f>
        <v>16</v>
      </c>
      <c r="Q22" s="70" t="str">
        <f>IF(OR(L22="",N22=""),"",IF(AND(L22=5,N22&gt;2),"EXTREMO",IF(AND(L22=5,N22&lt;3),"ALTO",IF(AND(L22=4,N22&gt;3),"EXTREMO",IF(AND(L22=4,N22&gt;1,N22&lt;4),"ALTO",IF(AND(L22=4,N22=1),"MODERADO",IF(AND(L22=3,N22&gt;3),"EXTREMO",IF(AND(L22=3,N22=3),"ALTO",IF(AND(L22=3,N22=2),"MODERADO",IF(AND(L22=3,N22=1),"BAJO",IF(AND(L22=2,N22=5),"EXTREMO",IF(AND(L22=2,N22=4),"ALTO",IF(AND(L22=2,N22=3),"MODERADO",IF(AND(L22=2,N22&lt;3),"BAJO",IF(AND(L22=1,N22&gt;3),"ALTO",IF(AND(L22=1,N22=3),"MODERADO",IF(AND(L22=1,N22&lt;3),"BAJO",)))))))))))))))))</f>
        <v>EXTREMO</v>
      </c>
      <c r="R22" s="91" t="s">
        <v>172</v>
      </c>
      <c r="S22" s="76">
        <v>0.5</v>
      </c>
      <c r="T22" s="80" t="s">
        <v>113</v>
      </c>
      <c r="U22" s="60">
        <v>3</v>
      </c>
      <c r="V22" s="62" t="str">
        <f t="shared" ref="V22" si="24">+IF(U22=5,"CASI SEGURO",(IF(U22=4,"PROBABLE",(IF(U22=3,"POSIBLE",(IF(U22=2,"RARA VEZ",(IF(U22=1,"IMPROBABLE","")))))))))</f>
        <v>POSIBLE</v>
      </c>
      <c r="W22" s="64">
        <v>2</v>
      </c>
      <c r="X22" s="66" t="str">
        <f>+IF(W22=5,"CATASTRÓFICO",(IF(W22=4,"MAYOR",(IF(W22=3,"MODERADO",(IF(W22=2,"MENOR",(IF(W22=1,"INSIGNIFICANTE",IF(W22&lt;1,"",))))))))))</f>
        <v>MENOR</v>
      </c>
      <c r="Y22" s="68">
        <f>IF(AND(U22&lt;&gt;"",W22&lt;&gt;""),U22*W22,"")</f>
        <v>6</v>
      </c>
      <c r="Z22" s="70" t="str">
        <f>IF(OR(U22="",W22=""),"",IF(AND(U22=5,W22&gt;2),"EXTREMO",IF(AND(U22=5,W22&lt;3),"ALTO",IF(AND(U22=4,W22&gt;3),"EXTREMO",IF(AND(U22=4,W22&gt;1,W22&lt;4),"ALTO",IF(AND(U22=4,W22=1),"MODERADO",IF(AND(U22=3,W22&gt;3),"EXTREMO",IF(AND(U22=3,W22=3),"ALTO",IF(AND(U22=3,W22=2),"MODERADO",IF(AND(U22=3,W22=1),"BAJO",IF(AND(U22=2,W22=5),"EXTREMO",IF(AND(U22=2,W22=4),"ALTO",IF(AND(U22=2,W22=3),"MODERADO",IF(AND(U22=2,W22&lt;3),"BAJO",IF(AND(U22=1,W22&gt;3),"ALTO",IF(AND(U22=1,W22=3),"MODERADO",IF(AND(U22=1,W22&lt;3),"BAJO",)))))))))))))))))</f>
        <v>MODERADO</v>
      </c>
      <c r="AA22" s="177">
        <v>3</v>
      </c>
      <c r="AB22" s="178" t="str">
        <f>+IF(AA22=5,"CASI SEGURO",(IF(AA22=4,"PROBABLE",(IF(AA22=3,"POSIBLE",(IF(AA22=2,"RARA VEZ",(IF(AA22=1,"IMPROBABLE","")))))))))</f>
        <v>POSIBLE</v>
      </c>
      <c r="AC22" s="179">
        <v>1</v>
      </c>
      <c r="AD22" s="66" t="str">
        <f>+IF(AC22=5,"ALTO",(IF(AC22=3,"MEDIO",(IF(AC22=1,"BAJO",IF(OR(AC22=2,AC22=4),"NO APLICA",""))))))</f>
        <v>BAJO</v>
      </c>
      <c r="AE22" s="68">
        <f>IF(AND(AA22&lt;&gt;"",AC22&lt;&gt;"",AD22&lt;&gt;"NO APLICA"),AA22*AC22,"")</f>
        <v>3</v>
      </c>
      <c r="AF22" s="70" t="str">
        <f>IF(AND(AE22&lt;4,AE22&gt;0),"BAJA",IF(AND(AE22&gt;9,AE22&lt;26),"ALTA",IF(AND(AE22&gt;3,AE22&lt;10),"MEDIA","")))</f>
        <v>BAJA</v>
      </c>
      <c r="AG22" s="44" t="s">
        <v>280</v>
      </c>
      <c r="AH22" s="72" t="s">
        <v>114</v>
      </c>
      <c r="AI22" s="47" t="s">
        <v>216</v>
      </c>
      <c r="AJ22" s="88" t="s">
        <v>116</v>
      </c>
      <c r="AK22" s="190">
        <v>43937</v>
      </c>
      <c r="AL22" s="88" t="s">
        <v>152</v>
      </c>
      <c r="AM22" s="45" t="s">
        <v>153</v>
      </c>
      <c r="AN22" s="191">
        <v>0.5</v>
      </c>
      <c r="AO22" s="60">
        <v>3</v>
      </c>
      <c r="AP22" s="62" t="str">
        <f t="shared" ref="AP22" si="25">+IF(AO22=5,"CASI SEGURO",(IF(AO22=4,"PROBABLE",(IF(AO22=3,"POSIBLE",(IF(AO22=2,"RARA VEZ",(IF(AO22=1,"IMPROBABLE","")))))))))</f>
        <v>POSIBLE</v>
      </c>
      <c r="AQ22" s="64">
        <v>2</v>
      </c>
      <c r="AR22" s="66" t="str">
        <f>+IF(AQ22=5,"CATASTRÓFICO",(IF(AQ22=4,"MAYOR",(IF(AQ22=3,"MODERADO",(IF(AQ22=2,"MENOR",(IF(AQ22=1,"INSIGNIFICANTE",IF(AQ22&lt;1,"",))))))))))</f>
        <v>MENOR</v>
      </c>
      <c r="AS22" s="68">
        <f>IF(AND(AO22&lt;&gt;"",AQ22&lt;&gt;""),AO22*AQ22,"")</f>
        <v>6</v>
      </c>
      <c r="AT22" s="70" t="str">
        <f>IF(OR(AO22="",AQ22=""),"",IF(AND(AO22=5,AQ22&gt;2),"EXTREMO",IF(AND(AO22=5,AQ22&lt;3),"ALTO",IF(AND(AO22=4,AQ22&gt;3),"EXTREMO",IF(AND(AO22=4,AQ22&gt;1,AQ22&lt;4),"ALTO",IF(AND(AO22=4,AQ22=1),"MODERADO",IF(AND(AO22=3,AQ22&gt;3),"EXTREMO",IF(AND(AO22=3,AQ22=3),"ALTO",IF(AND(AO22=3,AQ22=2),"MODERADO",IF(AND(AO22=3,AQ22=1),"BAJO",IF(AND(AO22=2,AQ22=5),"EXTREMO",IF(AND(AO22=2,AQ22=4),"ALTO",IF(AND(AO22=2,AQ22=3),"MODERADO",IF(AND(AO22=2,AQ22&lt;3),"BAJO",IF(AND(AO22=1,AQ22&gt;3),"ALTO",IF(AND(AO22=1,AQ22=3),"MODERADO",IF(AND(AO22=1,AQ22&lt;3),"BAJO",)))))))))))))))))</f>
        <v>MODERADO</v>
      </c>
      <c r="AU22" s="180">
        <v>0.5</v>
      </c>
      <c r="AV22" s="177">
        <v>3</v>
      </c>
      <c r="AW22" s="178" t="str">
        <f>+IF(AV22=5,"CASI SEGURO",(IF(AV22=4,"PROBABLE",(IF(AV22=3,"POSIBLE",(IF(AV22=2,"RARA VEZ",(IF(AV22=1,"IMPROBABLE","")))))))))</f>
        <v>POSIBLE</v>
      </c>
      <c r="AX22" s="179">
        <v>1</v>
      </c>
      <c r="AY22" s="181" t="str">
        <f>+IF(AX22=5,"ALTO",(IF(AX22=3,"MEDIO",(IF(AX22=1,"BAJO",IF(OR(AX22=2,AX22=4),"NO APLICA",""))))))</f>
        <v>BAJO</v>
      </c>
      <c r="AZ22" s="177">
        <f>IF(AND(AV22&lt;&gt;"",AX22&lt;&gt;"",AY22&lt;&gt;"NO APLICA"),AV22*AX22,"")</f>
        <v>3</v>
      </c>
      <c r="BA22" s="58" t="str">
        <f t="shared" si="1"/>
        <v>BAJA</v>
      </c>
      <c r="BB22" s="182" t="s">
        <v>205</v>
      </c>
      <c r="BC22" s="182"/>
      <c r="BD22" s="54"/>
      <c r="BE22" s="55"/>
    </row>
    <row r="23" spans="1:58" s="37" customFormat="1" ht="83.25" customHeight="1" x14ac:dyDescent="0.2">
      <c r="A23" s="83"/>
      <c r="B23" s="84"/>
      <c r="C23" s="84"/>
      <c r="D23" s="85"/>
      <c r="E23" s="85"/>
      <c r="F23" s="85"/>
      <c r="G23" s="87"/>
      <c r="H23" s="85"/>
      <c r="I23" s="75"/>
      <c r="J23" s="88"/>
      <c r="K23" s="90"/>
      <c r="L23" s="61"/>
      <c r="M23" s="63"/>
      <c r="N23" s="65"/>
      <c r="O23" s="67"/>
      <c r="P23" s="69"/>
      <c r="Q23" s="71"/>
      <c r="R23" s="91"/>
      <c r="S23" s="77"/>
      <c r="T23" s="81"/>
      <c r="U23" s="61"/>
      <c r="V23" s="63"/>
      <c r="W23" s="65"/>
      <c r="X23" s="67"/>
      <c r="Y23" s="69"/>
      <c r="Z23" s="71"/>
      <c r="AA23" s="177"/>
      <c r="AB23" s="178"/>
      <c r="AC23" s="179"/>
      <c r="AD23" s="67"/>
      <c r="AE23" s="69"/>
      <c r="AF23" s="71"/>
      <c r="AG23" s="44" t="s">
        <v>230</v>
      </c>
      <c r="AH23" s="73"/>
      <c r="AI23" s="47" t="s">
        <v>202</v>
      </c>
      <c r="AJ23" s="88"/>
      <c r="AK23" s="190"/>
      <c r="AL23" s="88"/>
      <c r="AM23" s="45" t="s">
        <v>154</v>
      </c>
      <c r="AN23" s="192"/>
      <c r="AO23" s="61"/>
      <c r="AP23" s="63"/>
      <c r="AQ23" s="65"/>
      <c r="AR23" s="67"/>
      <c r="AS23" s="69"/>
      <c r="AT23" s="71"/>
      <c r="AU23" s="180"/>
      <c r="AV23" s="177"/>
      <c r="AW23" s="178"/>
      <c r="AX23" s="179"/>
      <c r="AY23" s="181"/>
      <c r="AZ23" s="177"/>
      <c r="BA23" s="59"/>
      <c r="BB23" s="182"/>
      <c r="BC23" s="182"/>
      <c r="BD23" s="54"/>
      <c r="BE23" s="55"/>
      <c r="BF23" s="40"/>
    </row>
    <row r="24" spans="1:58" s="36" customFormat="1" ht="83.25" customHeight="1" x14ac:dyDescent="0.2">
      <c r="A24" s="82" t="s">
        <v>66</v>
      </c>
      <c r="B24" s="84" t="s">
        <v>88</v>
      </c>
      <c r="C24" s="84"/>
      <c r="D24" s="85" t="s">
        <v>89</v>
      </c>
      <c r="E24" s="85" t="s">
        <v>173</v>
      </c>
      <c r="F24" s="85" t="s">
        <v>90</v>
      </c>
      <c r="G24" s="86" t="str">
        <f t="shared" ref="G24" si="26">CONCATENATE(F24,",",K24,",",J24)</f>
        <v>Fuga de Conocimiento,por: 1) Retraso en los procesos
.2) Costos y tiempo asignado a nuevos procesos de vinculación y capacitación.
.3) Afectación del Clima Laboral ante la frecuencia de cambios
4)  Des engranaje de las actividades de la Entidad
.5) NO ejecución de proyectos en curso
.6) Recarga laboral mientras se surte el proceso de nuevas vinculaciones,debido a: 1) falta de estabilidad laboral
2) cambio en la administración</v>
      </c>
      <c r="H24" s="85" t="s">
        <v>91</v>
      </c>
      <c r="I24" s="74" t="s">
        <v>174</v>
      </c>
      <c r="J24" s="88" t="s">
        <v>175</v>
      </c>
      <c r="K24" s="89" t="s">
        <v>276</v>
      </c>
      <c r="L24" s="60">
        <v>3</v>
      </c>
      <c r="M24" s="62" t="str">
        <f t="shared" ref="M24" si="27">+IF(L24=5,"CASI SEGURO",(IF(L24=4,"PROBABLE",(IF(L24=3,"POSIBLE",(IF(L24=2,"RARA VEZ",(IF(L24=1,"IMPROBABLE","")))))))))</f>
        <v>POSIBLE</v>
      </c>
      <c r="N24" s="64">
        <v>3</v>
      </c>
      <c r="O24" s="66" t="str">
        <f>+IF(N24=5,"CATASTRÓFICO",(IF(N24=4,"MAYOR",(IF(N24=3,"MODERADO",(IF(N24=2,"MENOR",(IF(N24=1,"INSIGNIFICANTE",IF(N24&lt;1,"",))))))))))</f>
        <v>MODERADO</v>
      </c>
      <c r="P24" s="68">
        <f>IF(AND(L24&lt;&gt;"",N24&lt;&gt;""),L24*N24,"")</f>
        <v>9</v>
      </c>
      <c r="Q24" s="70" t="str">
        <f>IF(OR(L24="",N24=""),"",IF(AND(L24=5,N24&gt;2),"EXTREMO",IF(AND(L24=5,N24&lt;3),"ALTO",IF(AND(L24=4,N24&gt;3),"EXTREMO",IF(AND(L24=4,N24&gt;1,N24&lt;4),"ALTO",IF(AND(L24=4,N24=1),"MODERADO",IF(AND(L24=3,N24&gt;3),"EXTREMO",IF(AND(L24=3,N24=3),"ALTO",IF(AND(L24=3,N24=2),"MODERADO",IF(AND(L24=3,N24=1),"BAJO",IF(AND(L24=2,N24=5),"EXTREMO",IF(AND(L24=2,N24=4),"ALTO",IF(AND(L24=2,N24=3),"MODERADO",IF(AND(L24=2,N24&lt;3),"BAJO",IF(AND(L24=1,N24&gt;3),"ALTO",IF(AND(L24=1,N24=3),"MODERADO",IF(AND(L24=1,N24&lt;3),"BAJO",)))))))))))))))))</f>
        <v>ALTO</v>
      </c>
      <c r="R24" s="91" t="s">
        <v>176</v>
      </c>
      <c r="S24" s="76">
        <v>0.5</v>
      </c>
      <c r="T24" s="80" t="s">
        <v>112</v>
      </c>
      <c r="U24" s="60">
        <v>1</v>
      </c>
      <c r="V24" s="62" t="str">
        <f t="shared" ref="V24" si="28">+IF(U24=5,"CASI SEGURO",(IF(U24=4,"PROBABLE",(IF(U24=3,"POSIBLE",(IF(U24=2,"RARA VEZ",(IF(U24=1,"IMPROBABLE","")))))))))</f>
        <v>IMPROBABLE</v>
      </c>
      <c r="W24" s="64">
        <v>2</v>
      </c>
      <c r="X24" s="66" t="str">
        <f>+IF(W24=5,"CATASTRÓFICO",(IF(W24=4,"MAYOR",(IF(W24=3,"MODERADO",(IF(W24=2,"MENOR",(IF(W24=1,"INSIGNIFICANTE",IF(W24&lt;1,"",))))))))))</f>
        <v>MENOR</v>
      </c>
      <c r="Y24" s="68">
        <f>IF(AND(U24&lt;&gt;"",W24&lt;&gt;""),U24*W24,"")</f>
        <v>2</v>
      </c>
      <c r="Z24" s="70" t="str">
        <f>IF(OR(U24="",W24=""),"",IF(AND(U24=5,W24&gt;2),"EXTREMO",IF(AND(U24=5,W24&lt;3),"ALTO",IF(AND(U24=4,W24&gt;3),"EXTREMO",IF(AND(U24=4,W24&gt;1,W24&lt;4),"ALTO",IF(AND(U24=4,W24=1),"MODERADO",IF(AND(U24=3,W24&gt;3),"EXTREMO",IF(AND(U24=3,W24=3),"ALTO",IF(AND(U24=3,W24=2),"MODERADO",IF(AND(U24=3,W24=1),"BAJO",IF(AND(U24=2,W24=5),"EXTREMO",IF(AND(U24=2,W24=4),"ALTO",IF(AND(U24=2,W24=3),"MODERADO",IF(AND(U24=2,W24&lt;3),"BAJO",IF(AND(U24=1,W24&gt;3),"ALTO",IF(AND(U24=1,W24=3),"MODERADO",IF(AND(U24=1,W24&lt;3),"BAJO",)))))))))))))))))</f>
        <v>BAJO</v>
      </c>
      <c r="AA24" s="177">
        <v>2</v>
      </c>
      <c r="AB24" s="178" t="str">
        <f>+IF(AA24=5,"CASI SEGURO",(IF(AA24=4,"PROBABLE",(IF(AA24=3,"POSIBLE",(IF(AA24=2,"RARA VEZ",(IF(AA24=1,"IMPROBABLE","")))))))))</f>
        <v>RARA VEZ</v>
      </c>
      <c r="AC24" s="179">
        <v>3</v>
      </c>
      <c r="AD24" s="66" t="str">
        <f>+IF(AC24=5,"ALTO",(IF(AC24=3,"MEDIO",(IF(AC24=1,"BAJO",IF(OR(AC24=2,AC24=4),"NO APLICA",""))))))</f>
        <v>MEDIO</v>
      </c>
      <c r="AE24" s="68">
        <f>IF(AND(AA24&lt;&gt;"",AC24&lt;&gt;"",AD24&lt;&gt;"NO APLICA"),AA24*AC24,"")</f>
        <v>6</v>
      </c>
      <c r="AF24" s="70" t="str">
        <f>IF(AND(AE24&lt;4,AE24&gt;0),"BAJA",IF(AND(AE24&gt;9,AE24&lt;26),"ALTA",IF(AND(AE24&gt;3,AE24&lt;10),"MEDIA","")))</f>
        <v>MEDIA</v>
      </c>
      <c r="AG24" s="44" t="s">
        <v>193</v>
      </c>
      <c r="AH24" s="72" t="s">
        <v>114</v>
      </c>
      <c r="AI24" s="47" t="s">
        <v>208</v>
      </c>
      <c r="AJ24" s="88" t="s">
        <v>116</v>
      </c>
      <c r="AK24" s="190">
        <v>43937</v>
      </c>
      <c r="AL24" s="88" t="s">
        <v>149</v>
      </c>
      <c r="AM24" s="45" t="s">
        <v>150</v>
      </c>
      <c r="AN24" s="191">
        <v>0.5</v>
      </c>
      <c r="AO24" s="60">
        <v>1</v>
      </c>
      <c r="AP24" s="62" t="str">
        <f t="shared" ref="AP24" si="29">+IF(AO24=5,"CASI SEGURO",(IF(AO24=4,"PROBABLE",(IF(AO24=3,"POSIBLE",(IF(AO24=2,"RARA VEZ",(IF(AO24=1,"IMPROBABLE","")))))))))</f>
        <v>IMPROBABLE</v>
      </c>
      <c r="AQ24" s="64">
        <v>2</v>
      </c>
      <c r="AR24" s="66" t="str">
        <f>+IF(AQ24=5,"CATASTRÓFICO",(IF(AQ24=4,"MAYOR",(IF(AQ24=3,"MODERADO",(IF(AQ24=2,"MENOR",(IF(AQ24=1,"INSIGNIFICANTE",IF(AQ24&lt;1,"",))))))))))</f>
        <v>MENOR</v>
      </c>
      <c r="AS24" s="68">
        <f>IF(AND(AO24&lt;&gt;"",AQ24&lt;&gt;""),AO24*AQ24,"")</f>
        <v>2</v>
      </c>
      <c r="AT24" s="70" t="str">
        <f>IF(OR(AO24="",AQ24=""),"",IF(AND(AO24=5,AQ24&gt;2),"EXTREMO",IF(AND(AO24=5,AQ24&lt;3),"ALTO",IF(AND(AO24=4,AQ24&gt;3),"EXTREMO",IF(AND(AO24=4,AQ24&gt;1,AQ24&lt;4),"ALTO",IF(AND(AO24=4,AQ24=1),"MODERADO",IF(AND(AO24=3,AQ24&gt;3),"EXTREMO",IF(AND(AO24=3,AQ24=3),"ALTO",IF(AND(AO24=3,AQ24=2),"MODERADO",IF(AND(AO24=3,AQ24=1),"BAJO",IF(AND(AO24=2,AQ24=5),"EXTREMO",IF(AND(AO24=2,AQ24=4),"ALTO",IF(AND(AO24=2,AQ24=3),"MODERADO",IF(AND(AO24=2,AQ24&lt;3),"BAJO",IF(AND(AO24=1,AQ24&gt;3),"ALTO",IF(AND(AO24=1,AQ24=3),"MODERADO",IF(AND(AO24=1,AQ24&lt;3),"BAJO",)))))))))))))))))</f>
        <v>BAJO</v>
      </c>
      <c r="AU24" s="180">
        <v>0.5</v>
      </c>
      <c r="AV24" s="177">
        <v>2</v>
      </c>
      <c r="AW24" s="178" t="str">
        <f>+IF(AV24=5,"CASI SEGURO",(IF(AV24=4,"PROBABLE",(IF(AV24=3,"POSIBLE",(IF(AV24=2,"RARA VEZ",(IF(AV24=1,"IMPROBABLE","")))))))))</f>
        <v>RARA VEZ</v>
      </c>
      <c r="AX24" s="179">
        <v>3</v>
      </c>
      <c r="AY24" s="181" t="str">
        <f>+IF(AX24=5,"ALTO",(IF(AX24=3,"MEDIO",(IF(AX24=1,"BAJO",IF(OR(AX24=2,AX24=4),"NO APLICA",""))))))</f>
        <v>MEDIO</v>
      </c>
      <c r="AZ24" s="177">
        <f>IF(AND(AV24&lt;&gt;"",AX24&lt;&gt;"",AY24&lt;&gt;"NO APLICA"),AV24*AX24,"")</f>
        <v>6</v>
      </c>
      <c r="BA24" s="58" t="str">
        <f t="shared" si="1"/>
        <v>MEDIA</v>
      </c>
      <c r="BB24" s="182" t="s">
        <v>206</v>
      </c>
      <c r="BC24" s="182"/>
      <c r="BD24" s="54"/>
      <c r="BE24" s="55"/>
    </row>
    <row r="25" spans="1:58" s="37" customFormat="1" ht="83.25" customHeight="1" x14ac:dyDescent="0.2">
      <c r="A25" s="83"/>
      <c r="B25" s="84"/>
      <c r="C25" s="84"/>
      <c r="D25" s="85"/>
      <c r="E25" s="85"/>
      <c r="F25" s="85"/>
      <c r="G25" s="87"/>
      <c r="H25" s="85"/>
      <c r="I25" s="75"/>
      <c r="J25" s="88"/>
      <c r="K25" s="90"/>
      <c r="L25" s="61"/>
      <c r="M25" s="63"/>
      <c r="N25" s="65"/>
      <c r="O25" s="67"/>
      <c r="P25" s="69"/>
      <c r="Q25" s="71"/>
      <c r="R25" s="91"/>
      <c r="S25" s="77"/>
      <c r="T25" s="81"/>
      <c r="U25" s="61"/>
      <c r="V25" s="63"/>
      <c r="W25" s="65"/>
      <c r="X25" s="67"/>
      <c r="Y25" s="69"/>
      <c r="Z25" s="71"/>
      <c r="AA25" s="177"/>
      <c r="AB25" s="178"/>
      <c r="AC25" s="179"/>
      <c r="AD25" s="67"/>
      <c r="AE25" s="69"/>
      <c r="AF25" s="71"/>
      <c r="AG25" s="44" t="s">
        <v>194</v>
      </c>
      <c r="AH25" s="73"/>
      <c r="AI25" s="47" t="s">
        <v>203</v>
      </c>
      <c r="AJ25" s="88"/>
      <c r="AK25" s="190"/>
      <c r="AL25" s="88"/>
      <c r="AM25" s="45" t="s">
        <v>154</v>
      </c>
      <c r="AN25" s="192"/>
      <c r="AO25" s="61"/>
      <c r="AP25" s="63"/>
      <c r="AQ25" s="65"/>
      <c r="AR25" s="67"/>
      <c r="AS25" s="69"/>
      <c r="AT25" s="71"/>
      <c r="AU25" s="180"/>
      <c r="AV25" s="177"/>
      <c r="AW25" s="178"/>
      <c r="AX25" s="179"/>
      <c r="AY25" s="181"/>
      <c r="AZ25" s="177"/>
      <c r="BA25" s="59"/>
      <c r="BB25" s="182"/>
      <c r="BC25" s="182"/>
      <c r="BD25" s="54"/>
      <c r="BE25" s="55"/>
      <c r="BF25" s="40"/>
    </row>
    <row r="26" spans="1:58" s="36" customFormat="1" ht="83.25" customHeight="1" x14ac:dyDescent="0.2">
      <c r="A26" s="82" t="s">
        <v>67</v>
      </c>
      <c r="B26" s="84" t="s">
        <v>92</v>
      </c>
      <c r="C26" s="84"/>
      <c r="D26" s="85" t="s">
        <v>93</v>
      </c>
      <c r="E26" s="85" t="s">
        <v>94</v>
      </c>
      <c r="F26" s="85" t="s">
        <v>95</v>
      </c>
      <c r="G26" s="86" t="str">
        <f t="shared" ref="G26" si="30">CONCATENATE(F26,",",K26,",",J26)</f>
        <v xml:space="preserve">Errores humanos voluntarios o involuntarios que afectan los procesos de la Entidad,por: 1) Sanciones y multas 2) Investigaciones disciplinarias, fiscales y penales
3) Riesgo reputacional
4) Publicidad negativa especialmente en procesos contractuales, financiamiento y vinculación de personal,debido a: 1) Altas cargas laborales
2) Rotación de personal
3) Desconocimiento de la nueva normatividad
4) Centralización de actividades que no están documentadas 
5) Desconocimiento en el manejo del Sistema
6) Falta de inducción adecuada de quien entrega el cargo y oportuna de la Entidad
7) Fallas en transacciones
</v>
      </c>
      <c r="H26" s="85" t="s">
        <v>96</v>
      </c>
      <c r="I26" s="74" t="s">
        <v>147</v>
      </c>
      <c r="J26" s="88" t="s">
        <v>217</v>
      </c>
      <c r="K26" s="89" t="s">
        <v>146</v>
      </c>
      <c r="L26" s="60">
        <v>3</v>
      </c>
      <c r="M26" s="62" t="str">
        <f t="shared" ref="M26" si="31">+IF(L26=5,"CASI SEGURO",(IF(L26=4,"PROBABLE",(IF(L26=3,"POSIBLE",(IF(L26=2,"RARA VEZ",(IF(L26=1,"IMPROBABLE","")))))))))</f>
        <v>POSIBLE</v>
      </c>
      <c r="N26" s="64">
        <v>3</v>
      </c>
      <c r="O26" s="66" t="str">
        <f>+IF(N26=5,"CATASTRÓFICO",(IF(N26=4,"MAYOR",(IF(N26=3,"MODERADO",(IF(N26=2,"MENOR",(IF(N26=1,"INSIGNIFICANTE",IF(N26&lt;1,"",))))))))))</f>
        <v>MODERADO</v>
      </c>
      <c r="P26" s="68">
        <f>IF(AND(L26&lt;&gt;"",N26&lt;&gt;""),L26*N26,"")</f>
        <v>9</v>
      </c>
      <c r="Q26" s="70" t="str">
        <f>IF(OR(L26="",N26=""),"",IF(AND(L26=5,N26&gt;2),"EXTREMO",IF(AND(L26=5,N26&lt;3),"ALTO",IF(AND(L26=4,N26&gt;3),"EXTREMO",IF(AND(L26=4,N26&gt;1,N26&lt;4),"ALTO",IF(AND(L26=4,N26=1),"MODERADO",IF(AND(L26=3,N26&gt;3),"EXTREMO",IF(AND(L26=3,N26=3),"ALTO",IF(AND(L26=3,N26=2),"MODERADO",IF(AND(L26=3,N26=1),"BAJO",IF(AND(L26=2,N26=5),"EXTREMO",IF(AND(L26=2,N26=4),"ALTO",IF(AND(L26=2,N26=3),"MODERADO",IF(AND(L26=2,N26&lt;3),"BAJO",IF(AND(L26=1,N26&gt;3),"ALTO",IF(AND(L26=1,N26=3),"MODERADO",IF(AND(L26=1,N26&lt;3),"BAJO",)))))))))))))))))</f>
        <v>ALTO</v>
      </c>
      <c r="R26" s="91" t="s">
        <v>177</v>
      </c>
      <c r="S26" s="76">
        <v>0.5</v>
      </c>
      <c r="T26" s="80" t="s">
        <v>113</v>
      </c>
      <c r="U26" s="60">
        <v>2</v>
      </c>
      <c r="V26" s="62" t="str">
        <f t="shared" ref="V26" si="32">+IF(U26=5,"CASI SEGURO",(IF(U26=4,"PROBABLE",(IF(U26=3,"POSIBLE",(IF(U26=2,"RARA VEZ",(IF(U26=1,"IMPROBABLE","")))))))))</f>
        <v>RARA VEZ</v>
      </c>
      <c r="W26" s="64">
        <v>2</v>
      </c>
      <c r="X26" s="66" t="str">
        <f>+IF(W26=5,"CATASTRÓFICO",(IF(W26=4,"MAYOR",(IF(W26=3,"MODERADO",(IF(W26=2,"MENOR",(IF(W26=1,"INSIGNIFICANTE",IF(W26&lt;1,"",))))))))))</f>
        <v>MENOR</v>
      </c>
      <c r="Y26" s="68">
        <f>IF(AND(U26&lt;&gt;"",W26&lt;&gt;""),U26*W26,"")</f>
        <v>4</v>
      </c>
      <c r="Z26" s="70" t="str">
        <f>IF(OR(U26="",W26=""),"",IF(AND(U26=5,W26&gt;2),"EXTREMO",IF(AND(U26=5,W26&lt;3),"ALTO",IF(AND(U26=4,W26&gt;3),"EXTREMO",IF(AND(U26=4,W26&gt;1,W26&lt;4),"ALTO",IF(AND(U26=4,W26=1),"MODERADO",IF(AND(U26=3,W26&gt;3),"EXTREMO",IF(AND(U26=3,W26=3),"ALTO",IF(AND(U26=3,W26=2),"MODERADO",IF(AND(U26=3,W26=1),"BAJO",IF(AND(U26=2,W26=5),"EXTREMO",IF(AND(U26=2,W26=4),"ALTO",IF(AND(U26=2,W26=3),"MODERADO",IF(AND(U26=2,W26&lt;3),"BAJO",IF(AND(U26=1,W26&gt;3),"ALTO",IF(AND(U26=1,W26=3),"MODERADO",IF(AND(U26=1,W26&lt;3),"BAJO",)))))))))))))))))</f>
        <v>BAJO</v>
      </c>
      <c r="AA26" s="177">
        <v>3</v>
      </c>
      <c r="AB26" s="178" t="str">
        <f>+IF(AA26=5,"CASI SEGURO",(IF(AA26=4,"PROBABLE",(IF(AA26=3,"POSIBLE",(IF(AA26=2,"RARA VEZ",(IF(AA26=1,"IMPROBABLE","")))))))))</f>
        <v>POSIBLE</v>
      </c>
      <c r="AC26" s="179">
        <v>5</v>
      </c>
      <c r="AD26" s="66" t="str">
        <f>+IF(AC26=5,"ALTO",(IF(AC26=3,"MEDIO",(IF(AC26=1,"BAJO",IF(OR(AC26=2,AC26=4),"NO APLICA",""))))))</f>
        <v>ALTO</v>
      </c>
      <c r="AE26" s="68">
        <f>IF(AND(AA26&lt;&gt;"",AC26&lt;&gt;"",AD26&lt;&gt;"NO APLICA"),AA26*AC26,"")</f>
        <v>15</v>
      </c>
      <c r="AF26" s="70" t="str">
        <f>IF(AND(AE26&lt;4,AE26&gt;0),"BAJA",IF(AND(AE26&gt;9,AE26&lt;26),"ALTA",IF(AND(AE26&gt;3,AE26&lt;10),"MEDIA","")))</f>
        <v>ALTA</v>
      </c>
      <c r="AG26" s="44" t="s">
        <v>281</v>
      </c>
      <c r="AH26" s="72" t="s">
        <v>114</v>
      </c>
      <c r="AI26" s="47" t="s">
        <v>218</v>
      </c>
      <c r="AJ26" s="88" t="s">
        <v>116</v>
      </c>
      <c r="AK26" s="190">
        <v>43937</v>
      </c>
      <c r="AL26" s="88" t="s">
        <v>178</v>
      </c>
      <c r="AM26" s="45" t="s">
        <v>125</v>
      </c>
      <c r="AN26" s="191">
        <v>0.5</v>
      </c>
      <c r="AO26" s="60">
        <v>2</v>
      </c>
      <c r="AP26" s="62" t="str">
        <f t="shared" ref="AP26" si="33">+IF(AO26=5,"CASI SEGURO",(IF(AO26=4,"PROBABLE",(IF(AO26=3,"POSIBLE",(IF(AO26=2,"RARA VEZ",(IF(AO26=1,"IMPROBABLE","")))))))))</f>
        <v>RARA VEZ</v>
      </c>
      <c r="AQ26" s="64">
        <v>2</v>
      </c>
      <c r="AR26" s="66" t="str">
        <f>+IF(AQ26=5,"CATASTRÓFICO",(IF(AQ26=4,"MAYOR",(IF(AQ26=3,"MODERADO",(IF(AQ26=2,"MENOR",(IF(AQ26=1,"INSIGNIFICANTE",IF(AQ26&lt;1,"",))))))))))</f>
        <v>MENOR</v>
      </c>
      <c r="AS26" s="68">
        <f>IF(AND(AO26&lt;&gt;"",AQ26&lt;&gt;""),AO26*AQ26,"")</f>
        <v>4</v>
      </c>
      <c r="AT26" s="70" t="str">
        <f>IF(OR(AO26="",AQ26=""),"",IF(AND(AO26=5,AQ26&gt;2),"EXTREMO",IF(AND(AO26=5,AQ26&lt;3),"ALTO",IF(AND(AO26=4,AQ26&gt;3),"EXTREMO",IF(AND(AO26=4,AQ26&gt;1,AQ26&lt;4),"ALTO",IF(AND(AO26=4,AQ26=1),"MODERADO",IF(AND(AO26=3,AQ26&gt;3),"EXTREMO",IF(AND(AO26=3,AQ26=3),"ALTO",IF(AND(AO26=3,AQ26=2),"MODERADO",IF(AND(AO26=3,AQ26=1),"BAJO",IF(AND(AO26=2,AQ26=5),"EXTREMO",IF(AND(AO26=2,AQ26=4),"ALTO",IF(AND(AO26=2,AQ26=3),"MODERADO",IF(AND(AO26=2,AQ26&lt;3),"BAJO",IF(AND(AO26=1,AQ26&gt;3),"ALTO",IF(AND(AO26=1,AQ26=3),"MODERADO",IF(AND(AO26=1,AQ26&lt;3),"BAJO",)))))))))))))))))</f>
        <v>BAJO</v>
      </c>
      <c r="AU26" s="180">
        <v>0.5</v>
      </c>
      <c r="AV26" s="177">
        <v>3</v>
      </c>
      <c r="AW26" s="178" t="str">
        <f>+IF(AV26=5,"CASI SEGURO",(IF(AV26=4,"PROBABLE",(IF(AV26=3,"POSIBLE",(IF(AV26=2,"RARA VEZ",(IF(AV26=1,"IMPROBABLE","")))))))))</f>
        <v>POSIBLE</v>
      </c>
      <c r="AX26" s="179">
        <v>5</v>
      </c>
      <c r="AY26" s="181" t="str">
        <f>+IF(AX26=5,"ALTO",(IF(AX26=3,"MEDIO",(IF(AX26=1,"BAJO",IF(OR(AX26=2,AX26=4),"NO APLICA",""))))))</f>
        <v>ALTO</v>
      </c>
      <c r="AZ26" s="177">
        <f>IF(AND(AV26&lt;&gt;"",AX26&lt;&gt;"",AY26&lt;&gt;"NO APLICA"),AV26*AX26,"")</f>
        <v>15</v>
      </c>
      <c r="BA26" s="58" t="str">
        <f t="shared" si="1"/>
        <v>ALTA</v>
      </c>
      <c r="BB26" s="182" t="s">
        <v>179</v>
      </c>
      <c r="BC26" s="182"/>
      <c r="BD26" s="54"/>
      <c r="BE26" s="55"/>
    </row>
    <row r="27" spans="1:58" s="37" customFormat="1" ht="83.25" customHeight="1" x14ac:dyDescent="0.2">
      <c r="A27" s="83"/>
      <c r="B27" s="84"/>
      <c r="C27" s="84"/>
      <c r="D27" s="85"/>
      <c r="E27" s="85"/>
      <c r="F27" s="85"/>
      <c r="G27" s="87"/>
      <c r="H27" s="85"/>
      <c r="I27" s="75"/>
      <c r="J27" s="88"/>
      <c r="K27" s="90"/>
      <c r="L27" s="61"/>
      <c r="M27" s="63"/>
      <c r="N27" s="65"/>
      <c r="O27" s="67"/>
      <c r="P27" s="69"/>
      <c r="Q27" s="71"/>
      <c r="R27" s="91"/>
      <c r="S27" s="77"/>
      <c r="T27" s="81"/>
      <c r="U27" s="61"/>
      <c r="V27" s="63"/>
      <c r="W27" s="65"/>
      <c r="X27" s="67"/>
      <c r="Y27" s="69"/>
      <c r="Z27" s="71"/>
      <c r="AA27" s="177"/>
      <c r="AB27" s="178"/>
      <c r="AC27" s="179"/>
      <c r="AD27" s="67"/>
      <c r="AE27" s="69"/>
      <c r="AF27" s="71"/>
      <c r="AG27" s="44" t="s">
        <v>219</v>
      </c>
      <c r="AH27" s="73"/>
      <c r="AI27" s="47" t="s">
        <v>228</v>
      </c>
      <c r="AJ27" s="88"/>
      <c r="AK27" s="190"/>
      <c r="AL27" s="88"/>
      <c r="AM27" s="45" t="s">
        <v>209</v>
      </c>
      <c r="AN27" s="192"/>
      <c r="AO27" s="61"/>
      <c r="AP27" s="63"/>
      <c r="AQ27" s="65"/>
      <c r="AR27" s="67"/>
      <c r="AS27" s="69"/>
      <c r="AT27" s="71"/>
      <c r="AU27" s="180"/>
      <c r="AV27" s="177"/>
      <c r="AW27" s="178"/>
      <c r="AX27" s="179"/>
      <c r="AY27" s="181"/>
      <c r="AZ27" s="177"/>
      <c r="BA27" s="59"/>
      <c r="BB27" s="182"/>
      <c r="BC27" s="182"/>
      <c r="BD27" s="54"/>
      <c r="BE27" s="55"/>
      <c r="BF27" s="40"/>
    </row>
    <row r="28" spans="1:58" s="36" customFormat="1" ht="83.25" customHeight="1" x14ac:dyDescent="0.2">
      <c r="A28" s="82" t="s">
        <v>68</v>
      </c>
      <c r="B28" s="84" t="s">
        <v>92</v>
      </c>
      <c r="C28" s="84"/>
      <c r="D28" s="85" t="s">
        <v>97</v>
      </c>
      <c r="E28" s="85" t="s">
        <v>98</v>
      </c>
      <c r="F28" s="85" t="s">
        <v>180</v>
      </c>
      <c r="G28" s="86" t="str">
        <f t="shared" ref="G28" si="34">CONCATENATE(F28,",",K28,",",J28)</f>
        <v xml:space="preserve">Incumplimiento en la entrega de los informes a Entes de Control y demás grupos de interés ,por: 1) Sanciones y multas Investigaciones disciplinarias, fiscales y penales
2) Riesgo reputacional,debido a: 1) Altas cargas laborales
2) Rotación de personal
3) Desconocimiento de la nueva normatividad
4) Centralización de actividades que no están documentadas  
5)falta actualización de procedimientos  
</v>
      </c>
      <c r="H28" s="85" t="s">
        <v>99</v>
      </c>
      <c r="I28" s="74" t="s">
        <v>143</v>
      </c>
      <c r="J28" s="88" t="s">
        <v>181</v>
      </c>
      <c r="K28" s="89" t="s">
        <v>142</v>
      </c>
      <c r="L28" s="60">
        <v>2</v>
      </c>
      <c r="M28" s="62" t="str">
        <f t="shared" ref="M28" si="35">+IF(L28=5,"CASI SEGURO",(IF(L28=4,"PROBABLE",(IF(L28=3,"POSIBLE",(IF(L28=2,"RARA VEZ",(IF(L28=1,"IMPROBABLE","")))))))))</f>
        <v>RARA VEZ</v>
      </c>
      <c r="N28" s="64">
        <v>3</v>
      </c>
      <c r="O28" s="66" t="str">
        <f>+IF(N28=5,"CATASTRÓFICO",(IF(N28=4,"MAYOR",(IF(N28=3,"MODERADO",(IF(N28=2,"MENOR",(IF(N28=1,"INSIGNIFICANTE",IF(N28&lt;1,"",))))))))))</f>
        <v>MODERADO</v>
      </c>
      <c r="P28" s="68">
        <f>IF(AND(L28&lt;&gt;"",N28&lt;&gt;""),L28*N28,"")</f>
        <v>6</v>
      </c>
      <c r="Q28" s="70" t="str">
        <f>IF(OR(L28="",N28=""),"",IF(AND(L28=5,N28&gt;2),"EXTREMO",IF(AND(L28=5,N28&lt;3),"ALTO",IF(AND(L28=4,N28&gt;3),"EXTREMO",IF(AND(L28=4,N28&gt;1,N28&lt;4),"ALTO",IF(AND(L28=4,N28=1),"MODERADO",IF(AND(L28=3,N28&gt;3),"EXTREMO",IF(AND(L28=3,N28=3),"ALTO",IF(AND(L28=3,N28=2),"MODERADO",IF(AND(L28=3,N28=1),"BAJO",IF(AND(L28=2,N28=5),"EXTREMO",IF(AND(L28=2,N28=4),"ALTO",IF(AND(L28=2,N28=3),"MODERADO",IF(AND(L28=2,N28&lt;3),"BAJO",IF(AND(L28=1,N28&gt;3),"ALTO",IF(AND(L28=1,N28=3),"MODERADO",IF(AND(L28=1,N28&lt;3),"BAJO",)))))))))))))))))</f>
        <v>MODERADO</v>
      </c>
      <c r="R28" s="91" t="s">
        <v>177</v>
      </c>
      <c r="S28" s="76">
        <v>0.5</v>
      </c>
      <c r="T28" s="80" t="s">
        <v>113</v>
      </c>
      <c r="U28" s="60">
        <v>2</v>
      </c>
      <c r="V28" s="62" t="str">
        <f t="shared" ref="V28" si="36">+IF(U28=5,"CASI SEGURO",(IF(U28=4,"PROBABLE",(IF(U28=3,"POSIBLE",(IF(U28=2,"RARA VEZ",(IF(U28=1,"IMPROBABLE","")))))))))</f>
        <v>RARA VEZ</v>
      </c>
      <c r="W28" s="64">
        <v>2</v>
      </c>
      <c r="X28" s="66" t="str">
        <f>+IF(W28=5,"CATASTRÓFICO",(IF(W28=4,"MAYOR",(IF(W28=3,"MODERADO",(IF(W28=2,"MENOR",(IF(W28=1,"INSIGNIFICANTE",IF(W28&lt;1,"",))))))))))</f>
        <v>MENOR</v>
      </c>
      <c r="Y28" s="68">
        <f>IF(AND(U28&lt;&gt;"",W28&lt;&gt;""),U28*W28,"")</f>
        <v>4</v>
      </c>
      <c r="Z28" s="70" t="str">
        <f>IF(OR(U28="",W28=""),"",IF(AND(U28=5,W28&gt;2),"EXTREMO",IF(AND(U28=5,W28&lt;3),"ALTO",IF(AND(U28=4,W28&gt;3),"EXTREMO",IF(AND(U28=4,W28&gt;1,W28&lt;4),"ALTO",IF(AND(U28=4,W28=1),"MODERADO",IF(AND(U28=3,W28&gt;3),"EXTREMO",IF(AND(U28=3,W28=3),"ALTO",IF(AND(U28=3,W28=2),"MODERADO",IF(AND(U28=3,W28=1),"BAJO",IF(AND(U28=2,W28=5),"EXTREMO",IF(AND(U28=2,W28=4),"ALTO",IF(AND(U28=2,W28=3),"MODERADO",IF(AND(U28=2,W28&lt;3),"BAJO",IF(AND(U28=1,W28&gt;3),"ALTO",IF(AND(U28=1,W28=3),"MODERADO",IF(AND(U28=1,W28&lt;3),"BAJO",)))))))))))))))))</f>
        <v>BAJO</v>
      </c>
      <c r="AA28" s="177">
        <v>3</v>
      </c>
      <c r="AB28" s="178" t="str">
        <f>+IF(AA28=5,"CASI SEGURO",(IF(AA28=4,"PROBABLE",(IF(AA28=3,"POSIBLE",(IF(AA28=2,"RARA VEZ",(IF(AA28=1,"IMPROBABLE","")))))))))</f>
        <v>POSIBLE</v>
      </c>
      <c r="AC28" s="179">
        <v>5</v>
      </c>
      <c r="AD28" s="66" t="str">
        <f>+IF(AC28=5,"ALTO",(IF(AC28=3,"MEDIO",(IF(AC28=1,"BAJO",IF(OR(AC28=2,AC28=4),"NO APLICA",""))))))</f>
        <v>ALTO</v>
      </c>
      <c r="AE28" s="68">
        <f>IF(AND(AA28&lt;&gt;"",AC28&lt;&gt;"",AD28&lt;&gt;"NO APLICA"),AA28*AC28,"")</f>
        <v>15</v>
      </c>
      <c r="AF28" s="70" t="str">
        <f>IF(AND(AE28&lt;4,AE28&gt;0),"BAJA",IF(AND(AE28&gt;9,AE28&lt;26),"ALTA",IF(AND(AE28&gt;3,AE28&lt;10),"MEDIA","")))</f>
        <v>ALTA</v>
      </c>
      <c r="AG28" s="44" t="s">
        <v>195</v>
      </c>
      <c r="AH28" s="72" t="s">
        <v>114</v>
      </c>
      <c r="AI28" s="47" t="s">
        <v>210</v>
      </c>
      <c r="AJ28" s="88" t="s">
        <v>116</v>
      </c>
      <c r="AK28" s="190">
        <v>43937</v>
      </c>
      <c r="AL28" s="88" t="s">
        <v>117</v>
      </c>
      <c r="AM28" s="45" t="s">
        <v>144</v>
      </c>
      <c r="AN28" s="191">
        <v>0.5</v>
      </c>
      <c r="AO28" s="60">
        <v>2</v>
      </c>
      <c r="AP28" s="62" t="str">
        <f t="shared" ref="AP28" si="37">+IF(AO28=5,"CASI SEGURO",(IF(AO28=4,"PROBABLE",(IF(AO28=3,"POSIBLE",(IF(AO28=2,"RARA VEZ",(IF(AO28=1,"IMPROBABLE","")))))))))</f>
        <v>RARA VEZ</v>
      </c>
      <c r="AQ28" s="64">
        <v>2</v>
      </c>
      <c r="AR28" s="66" t="str">
        <f>+IF(AQ28=5,"CATASTRÓFICO",(IF(AQ28=4,"MAYOR",(IF(AQ28=3,"MODERADO",(IF(AQ28=2,"MENOR",(IF(AQ28=1,"INSIGNIFICANTE",IF(AQ28&lt;1,"",))))))))))</f>
        <v>MENOR</v>
      </c>
      <c r="AS28" s="68">
        <f>IF(AND(AO28&lt;&gt;"",AQ28&lt;&gt;""),AO28*AQ28,"")</f>
        <v>4</v>
      </c>
      <c r="AT28" s="70" t="str">
        <f>IF(OR(AO28="",AQ28=""),"",IF(AND(AO28=5,AQ28&gt;2),"EXTREMO",IF(AND(AO28=5,AQ28&lt;3),"ALTO",IF(AND(AO28=4,AQ28&gt;3),"EXTREMO",IF(AND(AO28=4,AQ28&gt;1,AQ28&lt;4),"ALTO",IF(AND(AO28=4,AQ28=1),"MODERADO",IF(AND(AO28=3,AQ28&gt;3),"EXTREMO",IF(AND(AO28=3,AQ28=3),"ALTO",IF(AND(AO28=3,AQ28=2),"MODERADO",IF(AND(AO28=3,AQ28=1),"BAJO",IF(AND(AO28=2,AQ28=5),"EXTREMO",IF(AND(AO28=2,AQ28=4),"ALTO",IF(AND(AO28=2,AQ28=3),"MODERADO",IF(AND(AO28=2,AQ28&lt;3),"BAJO",IF(AND(AO28=1,AQ28&gt;3),"ALTO",IF(AND(AO28=1,AQ28=3),"MODERADO",IF(AND(AO28=1,AQ28&lt;3),"BAJO",)))))))))))))))))</f>
        <v>BAJO</v>
      </c>
      <c r="AU28" s="180">
        <v>0.5</v>
      </c>
      <c r="AV28" s="177">
        <v>3</v>
      </c>
      <c r="AW28" s="178" t="str">
        <f>+IF(AV28=5,"CASI SEGURO",(IF(AV28=4,"PROBABLE",(IF(AV28=3,"POSIBLE",(IF(AV28=2,"RARA VEZ",(IF(AV28=1,"IMPROBABLE","")))))))))</f>
        <v>POSIBLE</v>
      </c>
      <c r="AX28" s="179">
        <v>5</v>
      </c>
      <c r="AY28" s="181" t="str">
        <f>+IF(AX28=5,"ALTO",(IF(AX28=3,"MEDIO",(IF(AX28=1,"BAJO",IF(OR(AX28=2,AX28=4),"NO APLICA",""))))))</f>
        <v>ALTO</v>
      </c>
      <c r="AZ28" s="177">
        <f>IF(AND(AV28&lt;&gt;"",AX28&lt;&gt;"",AY28&lt;&gt;"NO APLICA"),AV28*AX28,"")</f>
        <v>15</v>
      </c>
      <c r="BA28" s="58" t="str">
        <f t="shared" si="1"/>
        <v>ALTA</v>
      </c>
      <c r="BB28" s="182" t="s">
        <v>182</v>
      </c>
      <c r="BC28" s="182"/>
      <c r="BD28" s="54"/>
      <c r="BE28" s="55"/>
    </row>
    <row r="29" spans="1:58" s="37" customFormat="1" ht="83.25" customHeight="1" x14ac:dyDescent="0.2">
      <c r="A29" s="83"/>
      <c r="B29" s="84"/>
      <c r="C29" s="84"/>
      <c r="D29" s="85"/>
      <c r="E29" s="85"/>
      <c r="F29" s="85"/>
      <c r="G29" s="87"/>
      <c r="H29" s="85"/>
      <c r="I29" s="75"/>
      <c r="J29" s="88"/>
      <c r="K29" s="90"/>
      <c r="L29" s="61"/>
      <c r="M29" s="63"/>
      <c r="N29" s="65"/>
      <c r="O29" s="67"/>
      <c r="P29" s="69"/>
      <c r="Q29" s="71"/>
      <c r="R29" s="91"/>
      <c r="S29" s="77"/>
      <c r="T29" s="81"/>
      <c r="U29" s="61"/>
      <c r="V29" s="63"/>
      <c r="W29" s="65"/>
      <c r="X29" s="67"/>
      <c r="Y29" s="69"/>
      <c r="Z29" s="71"/>
      <c r="AA29" s="177"/>
      <c r="AB29" s="178"/>
      <c r="AC29" s="179"/>
      <c r="AD29" s="67"/>
      <c r="AE29" s="69"/>
      <c r="AF29" s="71"/>
      <c r="AG29" s="44" t="s">
        <v>196</v>
      </c>
      <c r="AH29" s="73"/>
      <c r="AI29" s="47" t="s">
        <v>220</v>
      </c>
      <c r="AJ29" s="88"/>
      <c r="AK29" s="190"/>
      <c r="AL29" s="88"/>
      <c r="AM29" s="45" t="s">
        <v>211</v>
      </c>
      <c r="AN29" s="192"/>
      <c r="AO29" s="61"/>
      <c r="AP29" s="63"/>
      <c r="AQ29" s="65"/>
      <c r="AR29" s="67"/>
      <c r="AS29" s="69"/>
      <c r="AT29" s="71"/>
      <c r="AU29" s="180"/>
      <c r="AV29" s="177"/>
      <c r="AW29" s="178"/>
      <c r="AX29" s="179"/>
      <c r="AY29" s="181"/>
      <c r="AZ29" s="177"/>
      <c r="BA29" s="59"/>
      <c r="BB29" s="182"/>
      <c r="BC29" s="182"/>
      <c r="BD29" s="54"/>
      <c r="BE29" s="55"/>
      <c r="BF29" s="40"/>
    </row>
    <row r="30" spans="1:58" s="36" customFormat="1" ht="83.25" customHeight="1" x14ac:dyDescent="0.2">
      <c r="A30" s="82" t="s">
        <v>69</v>
      </c>
      <c r="B30" s="84" t="s">
        <v>100</v>
      </c>
      <c r="C30" s="84"/>
      <c r="D30" s="85" t="s">
        <v>101</v>
      </c>
      <c r="E30" s="85" t="s">
        <v>102</v>
      </c>
      <c r="F30" s="85" t="s">
        <v>263</v>
      </c>
      <c r="G30" s="86" t="str">
        <f t="shared" ref="G30" si="38">CONCATENATE(F30,",",K30,",",J30)</f>
        <v>Mal Manejo de la información confidencial,por: 1) Pérdida de información valiosa para la Entidad
2) Uso inadecuado de la información por terceros
3) Deterioro de la imagen de la Entidad,debido a: 1) Compartir los usuarios y claves de acceso
2) Dejar equipos abiertos y oficinas abiertas sin seguridad
3) No tramitar el cambio de clave por reemplazo de vacaciones o ausencias justificadas. 
4) Exceso de confianza</v>
      </c>
      <c r="H30" s="85" t="s">
        <v>103</v>
      </c>
      <c r="I30" s="74" t="s">
        <v>183</v>
      </c>
      <c r="J30" s="88" t="s">
        <v>139</v>
      </c>
      <c r="K30" s="89" t="s">
        <v>140</v>
      </c>
      <c r="L30" s="60">
        <v>3</v>
      </c>
      <c r="M30" s="62" t="str">
        <f t="shared" ref="M30" si="39">+IF(L30=5,"CASI SEGURO",(IF(L30=4,"PROBABLE",(IF(L30=3,"POSIBLE",(IF(L30=2,"RARA VEZ",(IF(L30=1,"IMPROBABLE","")))))))))</f>
        <v>POSIBLE</v>
      </c>
      <c r="N30" s="64">
        <v>3</v>
      </c>
      <c r="O30" s="66" t="str">
        <f>+IF(N30=5,"CATASTRÓFICO",(IF(N30=4,"MAYOR",(IF(N30=3,"MODERADO",(IF(N30=2,"MENOR",(IF(N30=1,"INSIGNIFICANTE",IF(N30&lt;1,"",))))))))))</f>
        <v>MODERADO</v>
      </c>
      <c r="P30" s="68">
        <f>IF(AND(L30&lt;&gt;"",N30&lt;&gt;""),L30*N30,"")</f>
        <v>9</v>
      </c>
      <c r="Q30" s="70" t="str">
        <f>IF(OR(L30="",N30=""),"",IF(AND(L30=5,N30&gt;2),"EXTREMO",IF(AND(L30=5,N30&lt;3),"ALTO",IF(AND(L30=4,N30&gt;3),"EXTREMO",IF(AND(L30=4,N30&gt;1,N30&lt;4),"ALTO",IF(AND(L30=4,N30=1),"MODERADO",IF(AND(L30=3,N30&gt;3),"EXTREMO",IF(AND(L30=3,N30=3),"ALTO",IF(AND(L30=3,N30=2),"MODERADO",IF(AND(L30=3,N30=1),"BAJO",IF(AND(L30=2,N30=5),"EXTREMO",IF(AND(L30=2,N30=4),"ALTO",IF(AND(L30=2,N30=3),"MODERADO",IF(AND(L30=2,N30&lt;3),"BAJO",IF(AND(L30=1,N30&gt;3),"ALTO",IF(AND(L30=1,N30=3),"MODERADO",IF(AND(L30=1,N30&lt;3),"BAJO",)))))))))))))))))</f>
        <v>ALTO</v>
      </c>
      <c r="R30" s="91" t="s">
        <v>177</v>
      </c>
      <c r="S30" s="76">
        <v>0.48</v>
      </c>
      <c r="T30" s="80" t="s">
        <v>113</v>
      </c>
      <c r="U30" s="60">
        <v>2</v>
      </c>
      <c r="V30" s="62" t="str">
        <f t="shared" ref="V30" si="40">+IF(U30=5,"CASI SEGURO",(IF(U30=4,"PROBABLE",(IF(U30=3,"POSIBLE",(IF(U30=2,"RARA VEZ",(IF(U30=1,"IMPROBABLE","")))))))))</f>
        <v>RARA VEZ</v>
      </c>
      <c r="W30" s="64">
        <v>2</v>
      </c>
      <c r="X30" s="66" t="str">
        <f>+IF(W30=5,"CATASTRÓFICO",(IF(W30=4,"MAYOR",(IF(W30=3,"MODERADO",(IF(W30=2,"MENOR",(IF(W30=1,"INSIGNIFICANTE",IF(W30&lt;1,"",))))))))))</f>
        <v>MENOR</v>
      </c>
      <c r="Y30" s="68">
        <f>IF(AND(U30&lt;&gt;"",W30&lt;&gt;""),U30*W30,"")</f>
        <v>4</v>
      </c>
      <c r="Z30" s="70" t="str">
        <f>IF(OR(U30="",W30=""),"",IF(AND(U30=5,W30&gt;2),"EXTREMO",IF(AND(U30=5,W30&lt;3),"ALTO",IF(AND(U30=4,W30&gt;3),"EXTREMO",IF(AND(U30=4,W30&gt;1,W30&lt;4),"ALTO",IF(AND(U30=4,W30=1),"MODERADO",IF(AND(U30=3,W30&gt;3),"EXTREMO",IF(AND(U30=3,W30=3),"ALTO",IF(AND(U30=3,W30=2),"MODERADO",IF(AND(U30=3,W30=1),"BAJO",IF(AND(U30=2,W30=5),"EXTREMO",IF(AND(U30=2,W30=4),"ALTO",IF(AND(U30=2,W30=3),"MODERADO",IF(AND(U30=2,W30&lt;3),"BAJO",IF(AND(U30=1,W30&gt;3),"ALTO",IF(AND(U30=1,W30=3),"MODERADO",IF(AND(U30=1,W30&lt;3),"BAJO",)))))))))))))))))</f>
        <v>BAJO</v>
      </c>
      <c r="AA30" s="177">
        <v>4</v>
      </c>
      <c r="AB30" s="178" t="str">
        <f>+IF(AA30=5,"CASI SEGURO",(IF(AA30=4,"PROBABLE",(IF(AA30=3,"POSIBLE",(IF(AA30=2,"RARA VEZ",(IF(AA30=1,"IMPROBABLE","")))))))))</f>
        <v>PROBABLE</v>
      </c>
      <c r="AC30" s="179">
        <v>3</v>
      </c>
      <c r="AD30" s="66" t="str">
        <f>+IF(AC30=5,"ALTO",(IF(AC30=3,"MEDIO",(IF(AC30=1,"BAJO",IF(OR(AC30=2,AC30=4),"NO APLICA",""))))))</f>
        <v>MEDIO</v>
      </c>
      <c r="AE30" s="68">
        <f>IF(AND(AA30&lt;&gt;"",AC30&lt;&gt;"",AD30&lt;&gt;"NO APLICA"),AA30*AC30,"")</f>
        <v>12</v>
      </c>
      <c r="AF30" s="70" t="str">
        <f>IF(AND(AE30&lt;4,AE30&gt;0),"BAJA",IF(AND(AE30&gt;9,AE30&lt;26),"ALTA",IF(AND(AE30&gt;3,AE30&lt;10),"MEDIA","")))</f>
        <v>ALTA</v>
      </c>
      <c r="AG30" s="44" t="s">
        <v>197</v>
      </c>
      <c r="AH30" s="72" t="s">
        <v>114</v>
      </c>
      <c r="AI30" s="49" t="s">
        <v>229</v>
      </c>
      <c r="AJ30" s="88" t="s">
        <v>116</v>
      </c>
      <c r="AK30" s="190">
        <v>43937</v>
      </c>
      <c r="AL30" s="88" t="s">
        <v>141</v>
      </c>
      <c r="AM30" s="45" t="s">
        <v>125</v>
      </c>
      <c r="AN30" s="191">
        <v>0.48</v>
      </c>
      <c r="AO30" s="60">
        <v>2</v>
      </c>
      <c r="AP30" s="62" t="str">
        <f t="shared" ref="AP30" si="41">+IF(AO30=5,"CASI SEGURO",(IF(AO30=4,"PROBABLE",(IF(AO30=3,"POSIBLE",(IF(AO30=2,"RARA VEZ",(IF(AO30=1,"IMPROBABLE","")))))))))</f>
        <v>RARA VEZ</v>
      </c>
      <c r="AQ30" s="64">
        <v>2</v>
      </c>
      <c r="AR30" s="66" t="str">
        <f>+IF(AQ30=5,"CATASTRÓFICO",(IF(AQ30=4,"MAYOR",(IF(AQ30=3,"MODERADO",(IF(AQ30=2,"MENOR",(IF(AQ30=1,"INSIGNIFICANTE",IF(AQ30&lt;1,"",))))))))))</f>
        <v>MENOR</v>
      </c>
      <c r="AS30" s="68">
        <f>IF(AND(AO30&lt;&gt;"",AQ30&lt;&gt;""),AO30*AQ30,"")</f>
        <v>4</v>
      </c>
      <c r="AT30" s="70" t="str">
        <f>IF(OR(AO30="",AQ30=""),"",IF(AND(AO30=5,AQ30&gt;2),"EXTREMO",IF(AND(AO30=5,AQ30&lt;3),"ALTO",IF(AND(AO30=4,AQ30&gt;3),"EXTREMO",IF(AND(AO30=4,AQ30&gt;1,AQ30&lt;4),"ALTO",IF(AND(AO30=4,AQ30=1),"MODERADO",IF(AND(AO30=3,AQ30&gt;3),"EXTREMO",IF(AND(AO30=3,AQ30=3),"ALTO",IF(AND(AO30=3,AQ30=2),"MODERADO",IF(AND(AO30=3,AQ30=1),"BAJO",IF(AND(AO30=2,AQ30=5),"EXTREMO",IF(AND(AO30=2,AQ30=4),"ALTO",IF(AND(AO30=2,AQ30=3),"MODERADO",IF(AND(AO30=2,AQ30&lt;3),"BAJO",IF(AND(AO30=1,AQ30&gt;3),"ALTO",IF(AND(AO30=1,AQ30=3),"MODERADO",IF(AND(AO30=1,AQ30&lt;3),"BAJO",)))))))))))))))))</f>
        <v>BAJO</v>
      </c>
      <c r="AU30" s="180">
        <v>0.5</v>
      </c>
      <c r="AV30" s="177">
        <v>4</v>
      </c>
      <c r="AW30" s="178" t="str">
        <f>+IF(AV30=5,"CASI SEGURO",(IF(AV30=4,"PROBABLE",(IF(AV30=3,"POSIBLE",(IF(AV30=2,"RARA VEZ",(IF(AV30=1,"IMPROBABLE","")))))))))</f>
        <v>PROBABLE</v>
      </c>
      <c r="AX30" s="179">
        <v>3</v>
      </c>
      <c r="AY30" s="181" t="str">
        <f>+IF(AX30=5,"ALTO",(IF(AX30=3,"MEDIO",(IF(AX30=1,"BAJO",IF(OR(AX30=2,AX30=4),"NO APLICA",""))))))</f>
        <v>MEDIO</v>
      </c>
      <c r="AZ30" s="177">
        <f>IF(AND(AV30&lt;&gt;"",AX30&lt;&gt;"",AY30&lt;&gt;"NO APLICA"),AV30*AX30,"")</f>
        <v>12</v>
      </c>
      <c r="BA30" s="58" t="str">
        <f t="shared" si="1"/>
        <v>ALTA</v>
      </c>
      <c r="BB30" s="182" t="s">
        <v>207</v>
      </c>
      <c r="BC30" s="182"/>
      <c r="BD30" s="54"/>
      <c r="BE30" s="55"/>
    </row>
    <row r="31" spans="1:58" s="37" customFormat="1" ht="83.25" customHeight="1" x14ac:dyDescent="0.2">
      <c r="A31" s="83"/>
      <c r="B31" s="84"/>
      <c r="C31" s="84"/>
      <c r="D31" s="85"/>
      <c r="E31" s="85"/>
      <c r="F31" s="85"/>
      <c r="G31" s="87"/>
      <c r="H31" s="85"/>
      <c r="I31" s="75"/>
      <c r="J31" s="88"/>
      <c r="K31" s="90"/>
      <c r="L31" s="61"/>
      <c r="M31" s="63"/>
      <c r="N31" s="65"/>
      <c r="O31" s="67"/>
      <c r="P31" s="69"/>
      <c r="Q31" s="71"/>
      <c r="R31" s="91"/>
      <c r="S31" s="77"/>
      <c r="T31" s="81"/>
      <c r="U31" s="61"/>
      <c r="V31" s="63"/>
      <c r="W31" s="65"/>
      <c r="X31" s="67"/>
      <c r="Y31" s="69"/>
      <c r="Z31" s="71"/>
      <c r="AA31" s="177"/>
      <c r="AB31" s="178"/>
      <c r="AC31" s="179"/>
      <c r="AD31" s="67"/>
      <c r="AE31" s="69"/>
      <c r="AF31" s="71"/>
      <c r="AG31" s="44" t="s">
        <v>213</v>
      </c>
      <c r="AH31" s="73"/>
      <c r="AI31" s="47" t="s">
        <v>221</v>
      </c>
      <c r="AJ31" s="88"/>
      <c r="AK31" s="190"/>
      <c r="AL31" s="88"/>
      <c r="AM31" s="45" t="s">
        <v>212</v>
      </c>
      <c r="AN31" s="192"/>
      <c r="AO31" s="61"/>
      <c r="AP31" s="63"/>
      <c r="AQ31" s="65"/>
      <c r="AR31" s="67"/>
      <c r="AS31" s="69"/>
      <c r="AT31" s="71"/>
      <c r="AU31" s="180"/>
      <c r="AV31" s="177"/>
      <c r="AW31" s="178"/>
      <c r="AX31" s="179"/>
      <c r="AY31" s="181"/>
      <c r="AZ31" s="177"/>
      <c r="BA31" s="59"/>
      <c r="BB31" s="182"/>
      <c r="BC31" s="182"/>
      <c r="BD31" s="54"/>
      <c r="BE31" s="55"/>
      <c r="BF31" s="40"/>
    </row>
    <row r="32" spans="1:58" s="36" customFormat="1" ht="83.25" customHeight="1" x14ac:dyDescent="0.2">
      <c r="A32" s="82" t="s">
        <v>70</v>
      </c>
      <c r="B32" s="84" t="s">
        <v>104</v>
      </c>
      <c r="C32" s="84"/>
      <c r="D32" s="85" t="s">
        <v>101</v>
      </c>
      <c r="E32" s="85" t="s">
        <v>105</v>
      </c>
      <c r="F32" s="85" t="s">
        <v>106</v>
      </c>
      <c r="G32" s="86" t="str">
        <f t="shared" ref="G32" si="42">CONCATENATE(F32,",",K32,",",J32)</f>
        <v>Deficiencia en el proceso de selección y vinculación de personal ,por Retraso en los procesos
. Costos y tiempo asignado a nuevos procesos de vinculación y capacitación.
. Des engranaje de las actividades de la Entidad
. Recarga laboral mientras se surte el proceso de nuevas vinculaciones, afectando el clima laboral
. Asesoría inadecuada en procesos estratégicos de la entidad,debido a 1) Cambios de administración 
2) Control político 
3) Vinculación de personal por OPS y Supernumerarios sin los perfiles adecuados.</v>
      </c>
      <c r="H32" s="85" t="s">
        <v>103</v>
      </c>
      <c r="I32" s="74" t="s">
        <v>131</v>
      </c>
      <c r="J32" s="88" t="s">
        <v>184</v>
      </c>
      <c r="K32" s="89" t="s">
        <v>277</v>
      </c>
      <c r="L32" s="60">
        <v>3</v>
      </c>
      <c r="M32" s="62" t="str">
        <f t="shared" ref="M32" si="43">+IF(L32=5,"CASI SEGURO",(IF(L32=4,"PROBABLE",(IF(L32=3,"POSIBLE",(IF(L32=2,"RARA VEZ",(IF(L32=1,"IMPROBABLE","")))))))))</f>
        <v>POSIBLE</v>
      </c>
      <c r="N32" s="64">
        <v>3</v>
      </c>
      <c r="O32" s="66" t="str">
        <f>+IF(N32=5,"CATASTRÓFICO",(IF(N32=4,"MAYOR",(IF(N32=3,"MODERADO",(IF(N32=2,"MENOR",(IF(N32=1,"INSIGNIFICANTE",IF(N32&lt;1,"",))))))))))</f>
        <v>MODERADO</v>
      </c>
      <c r="P32" s="68">
        <f>IF(AND(L32&lt;&gt;"",N32&lt;&gt;""),L32*N32,"")</f>
        <v>9</v>
      </c>
      <c r="Q32" s="70" t="str">
        <f>IF(OR(L32="",N32=""),"",IF(AND(L32=5,N32&gt;2),"EXTREMO",IF(AND(L32=5,N32&lt;3),"ALTO",IF(AND(L32=4,N32&gt;3),"EXTREMO",IF(AND(L32=4,N32&gt;1,N32&lt;4),"ALTO",IF(AND(L32=4,N32=1),"MODERADO",IF(AND(L32=3,N32&gt;3),"EXTREMO",IF(AND(L32=3,N32=3),"ALTO",IF(AND(L32=3,N32=2),"MODERADO",IF(AND(L32=3,N32=1),"BAJO",IF(AND(L32=2,N32=5),"EXTREMO",IF(AND(L32=2,N32=4),"ALTO",IF(AND(L32=2,N32=3),"MODERADO",IF(AND(L32=2,N32&lt;3),"BAJO",IF(AND(L32=1,N32&gt;3),"ALTO",IF(AND(L32=1,N32=3),"MODERADO",IF(AND(L32=1,N32&lt;3),"BAJO",)))))))))))))))))</f>
        <v>ALTO</v>
      </c>
      <c r="R32" s="91" t="s">
        <v>110</v>
      </c>
      <c r="S32" s="76">
        <v>0.5</v>
      </c>
      <c r="T32" s="80" t="s">
        <v>112</v>
      </c>
      <c r="U32" s="60">
        <v>2</v>
      </c>
      <c r="V32" s="62" t="str">
        <f t="shared" ref="V32" si="44">+IF(U32=5,"CASI SEGURO",(IF(U32=4,"PROBABLE",(IF(U32=3,"POSIBLE",(IF(U32=2,"RARA VEZ",(IF(U32=1,"IMPROBABLE","")))))))))</f>
        <v>RARA VEZ</v>
      </c>
      <c r="W32" s="64">
        <v>2</v>
      </c>
      <c r="X32" s="66" t="str">
        <f>+IF(W32=5,"CATASTRÓFICO",(IF(W32=4,"MAYOR",(IF(W32=3,"MODERADO",(IF(W32=2,"MENOR",(IF(W32=1,"INSIGNIFICANTE",IF(W32&lt;1,"",))))))))))</f>
        <v>MENOR</v>
      </c>
      <c r="Y32" s="68">
        <f>IF(AND(U32&lt;&gt;"",W32&lt;&gt;""),U32*W32,"")</f>
        <v>4</v>
      </c>
      <c r="Z32" s="70" t="str">
        <f>IF(OR(U32="",W32=""),"",IF(AND(U32=5,W32&gt;2),"EXTREMO",IF(AND(U32=5,W32&lt;3),"ALTO",IF(AND(U32=4,W32&gt;3),"EXTREMO",IF(AND(U32=4,W32&gt;1,W32&lt;4),"ALTO",IF(AND(U32=4,W32=1),"MODERADO",IF(AND(U32=3,W32&gt;3),"EXTREMO",IF(AND(U32=3,W32=3),"ALTO",IF(AND(U32=3,W32=2),"MODERADO",IF(AND(U32=3,W32=1),"BAJO",IF(AND(U32=2,W32=5),"EXTREMO",IF(AND(U32=2,W32=4),"ALTO",IF(AND(U32=2,W32=3),"MODERADO",IF(AND(U32=2,W32&lt;3),"BAJO",IF(AND(U32=1,W32&gt;3),"ALTO",IF(AND(U32=1,W32=3),"MODERADO",IF(AND(U32=1,W32&lt;3),"BAJO",)))))))))))))))))</f>
        <v>BAJO</v>
      </c>
      <c r="AA32" s="177">
        <v>4</v>
      </c>
      <c r="AB32" s="178" t="str">
        <f>+IF(AA32=5,"CASI SEGURO",(IF(AA32=4,"PROBABLE",(IF(AA32=3,"POSIBLE",(IF(AA32=2,"RARA VEZ",(IF(AA32=1,"IMPROBABLE","")))))))))</f>
        <v>PROBABLE</v>
      </c>
      <c r="AC32" s="179">
        <v>3</v>
      </c>
      <c r="AD32" s="66" t="str">
        <f>+IF(AC32=5,"ALTO",(IF(AC32=3,"MEDIO",(IF(AC32=1,"BAJO",IF(OR(AC32=2,AC32=4),"NO APLICA",""))))))</f>
        <v>MEDIO</v>
      </c>
      <c r="AE32" s="68">
        <f>IF(AND(AA32&lt;&gt;"",AC32&lt;&gt;"",AD32&lt;&gt;"NO APLICA"),AA32*AC32,"")</f>
        <v>12</v>
      </c>
      <c r="AF32" s="70" t="str">
        <f>IF(AND(AE32&lt;4,AE32&gt;0),"BAJA",IF(AND(AE32&gt;9,AE32&lt;26),"ALTA",IF(AND(AE32&gt;3,AE32&lt;10),"MEDIA","")))</f>
        <v>ALTA</v>
      </c>
      <c r="AG32" s="44" t="s">
        <v>198</v>
      </c>
      <c r="AH32" s="72" t="s">
        <v>114</v>
      </c>
      <c r="AI32" s="44" t="s">
        <v>199</v>
      </c>
      <c r="AJ32" s="88" t="s">
        <v>116</v>
      </c>
      <c r="AK32" s="190">
        <v>43937</v>
      </c>
      <c r="AL32" s="88" t="s">
        <v>132</v>
      </c>
      <c r="AM32" s="45" t="s">
        <v>120</v>
      </c>
      <c r="AN32" s="191">
        <v>0.5</v>
      </c>
      <c r="AO32" s="60">
        <v>2</v>
      </c>
      <c r="AP32" s="62" t="str">
        <f t="shared" ref="AP32" si="45">+IF(AO32=5,"CASI SEGURO",(IF(AO32=4,"PROBABLE",(IF(AO32=3,"POSIBLE",(IF(AO32=2,"RARA VEZ",(IF(AO32=1,"IMPROBABLE","")))))))))</f>
        <v>RARA VEZ</v>
      </c>
      <c r="AQ32" s="64">
        <v>2</v>
      </c>
      <c r="AR32" s="66" t="str">
        <f>+IF(AQ32=5,"CATASTRÓFICO",(IF(AQ32=4,"MAYOR",(IF(AQ32=3,"MODERADO",(IF(AQ32=2,"MENOR",(IF(AQ32=1,"INSIGNIFICANTE",IF(AQ32&lt;1,"",))))))))))</f>
        <v>MENOR</v>
      </c>
      <c r="AS32" s="68">
        <f>IF(AND(AO32&lt;&gt;"",AQ32&lt;&gt;""),AO32*AQ32,"")</f>
        <v>4</v>
      </c>
      <c r="AT32" s="70" t="str">
        <f>IF(OR(AO32="",AQ32=""),"",IF(AND(AO32=5,AQ32&gt;2),"EXTREMO",IF(AND(AO32=5,AQ32&lt;3),"ALTO",IF(AND(AO32=4,AQ32&gt;3),"EXTREMO",IF(AND(AO32=4,AQ32&gt;1,AQ32&lt;4),"ALTO",IF(AND(AO32=4,AQ32=1),"MODERADO",IF(AND(AO32=3,AQ32&gt;3),"EXTREMO",IF(AND(AO32=3,AQ32=3),"ALTO",IF(AND(AO32=3,AQ32=2),"MODERADO",IF(AND(AO32=3,AQ32=1),"BAJO",IF(AND(AO32=2,AQ32=5),"EXTREMO",IF(AND(AO32=2,AQ32=4),"ALTO",IF(AND(AO32=2,AQ32=3),"MODERADO",IF(AND(AO32=2,AQ32&lt;3),"BAJO",IF(AND(AO32=1,AQ32&gt;3),"ALTO",IF(AND(AO32=1,AQ32=3),"MODERADO",IF(AND(AO32=1,AQ32&lt;3),"BAJO",)))))))))))))))))</f>
        <v>BAJO</v>
      </c>
      <c r="AU32" s="180">
        <v>0.5</v>
      </c>
      <c r="AV32" s="177">
        <v>4</v>
      </c>
      <c r="AW32" s="178" t="str">
        <f>+IF(AV32=5,"CASI SEGURO",(IF(AV32=4,"PROBABLE",(IF(AV32=3,"POSIBLE",(IF(AV32=2,"RARA VEZ",(IF(AV32=1,"IMPROBABLE","")))))))))</f>
        <v>PROBABLE</v>
      </c>
      <c r="AX32" s="179">
        <v>3</v>
      </c>
      <c r="AY32" s="181" t="str">
        <f>+IF(AX32=5,"ALTO",(IF(AX32=3,"MEDIO",(IF(AX32=1,"BAJO",IF(OR(AX32=2,AX32=4),"NO APLICA",""))))))</f>
        <v>MEDIO</v>
      </c>
      <c r="AZ32" s="177">
        <f>IF(AND(AV32&lt;&gt;"",AX32&lt;&gt;"",AY32&lt;&gt;"NO APLICA"),AV32*AX32,"")</f>
        <v>12</v>
      </c>
      <c r="BA32" s="58" t="str">
        <f t="shared" si="1"/>
        <v>ALTA</v>
      </c>
      <c r="BB32" s="182" t="s">
        <v>133</v>
      </c>
      <c r="BC32" s="182"/>
      <c r="BD32" s="54"/>
      <c r="BE32" s="55"/>
    </row>
    <row r="33" spans="1:58" s="40" customFormat="1" ht="83.25" customHeight="1" x14ac:dyDescent="0.2">
      <c r="A33" s="83"/>
      <c r="B33" s="84"/>
      <c r="C33" s="84"/>
      <c r="D33" s="85"/>
      <c r="E33" s="85"/>
      <c r="F33" s="85"/>
      <c r="G33" s="87"/>
      <c r="H33" s="85"/>
      <c r="I33" s="75"/>
      <c r="J33" s="88"/>
      <c r="K33" s="90"/>
      <c r="L33" s="61"/>
      <c r="M33" s="63"/>
      <c r="N33" s="65"/>
      <c r="O33" s="67"/>
      <c r="P33" s="69"/>
      <c r="Q33" s="71"/>
      <c r="R33" s="91"/>
      <c r="S33" s="77"/>
      <c r="T33" s="81"/>
      <c r="U33" s="61"/>
      <c r="V33" s="63"/>
      <c r="W33" s="65"/>
      <c r="X33" s="67"/>
      <c r="Y33" s="69"/>
      <c r="Z33" s="71"/>
      <c r="AA33" s="177"/>
      <c r="AB33" s="178"/>
      <c r="AC33" s="179"/>
      <c r="AD33" s="67"/>
      <c r="AE33" s="69"/>
      <c r="AF33" s="71"/>
      <c r="AG33" s="44" t="s">
        <v>200</v>
      </c>
      <c r="AH33" s="73"/>
      <c r="AI33" s="47" t="s">
        <v>214</v>
      </c>
      <c r="AJ33" s="88"/>
      <c r="AK33" s="190"/>
      <c r="AL33" s="88"/>
      <c r="AM33" s="45" t="s">
        <v>121</v>
      </c>
      <c r="AN33" s="192"/>
      <c r="AO33" s="61"/>
      <c r="AP33" s="63"/>
      <c r="AQ33" s="65"/>
      <c r="AR33" s="67"/>
      <c r="AS33" s="69"/>
      <c r="AT33" s="71"/>
      <c r="AU33" s="180"/>
      <c r="AV33" s="177"/>
      <c r="AW33" s="178"/>
      <c r="AX33" s="179"/>
      <c r="AY33" s="181"/>
      <c r="AZ33" s="177"/>
      <c r="BA33" s="59"/>
      <c r="BB33" s="182"/>
      <c r="BC33" s="182"/>
      <c r="BD33" s="54"/>
      <c r="BE33" s="55"/>
    </row>
    <row r="34" spans="1:58" s="36" customFormat="1" ht="83.25" customHeight="1" x14ac:dyDescent="0.2">
      <c r="A34" s="82" t="s">
        <v>71</v>
      </c>
      <c r="B34" s="84" t="s">
        <v>134</v>
      </c>
      <c r="C34" s="84"/>
      <c r="D34" s="85" t="s">
        <v>185</v>
      </c>
      <c r="E34" s="85" t="s">
        <v>186</v>
      </c>
      <c r="F34" s="85" t="s">
        <v>126</v>
      </c>
      <c r="G34" s="86" t="str">
        <f t="shared" ref="G34" si="46">CONCATENATE(F34,",",K34,",",J34)</f>
        <v>Los servidores evidencian niveles de vida por encima del promedio del salario,por las obligaciones del entorno familiar y social que produce inconformismo en el trabajo y su salario ,debido a 1) obligaciones financieras 2) Mal manejo de sus ingresos</v>
      </c>
      <c r="H34" s="85" t="s">
        <v>103</v>
      </c>
      <c r="I34" s="88" t="s">
        <v>224</v>
      </c>
      <c r="J34" s="88" t="s">
        <v>127</v>
      </c>
      <c r="K34" s="74" t="s">
        <v>128</v>
      </c>
      <c r="L34" s="60">
        <v>4</v>
      </c>
      <c r="M34" s="62" t="str">
        <f t="shared" ref="M34" si="47">+IF(L34=5,"CASI SEGURO",(IF(L34=4,"PROBABLE",(IF(L34=3,"POSIBLE",(IF(L34=2,"RARA VEZ",(IF(L34=1,"IMPROBABLE","")))))))))</f>
        <v>PROBABLE</v>
      </c>
      <c r="N34" s="64">
        <v>3</v>
      </c>
      <c r="O34" s="66" t="str">
        <f>+IF(N34=5,"CATASTRÓFICO",(IF(N34=4,"MAYOR",(IF(N34=3,"MODERADO",(IF(N34=2,"MENOR",(IF(N34=1,"INSIGNIFICANTE",IF(N34&lt;1,"",))))))))))</f>
        <v>MODERADO</v>
      </c>
      <c r="P34" s="68">
        <f>IF(AND(L34&lt;&gt;"",N34&lt;&gt;""),L34*N34,"")</f>
        <v>12</v>
      </c>
      <c r="Q34" s="70" t="str">
        <f>IF(OR(L34="",N34=""),"",IF(AND(L34=5,N34&gt;2),"EXTREMO",IF(AND(L34=5,N34&lt;3),"ALTO",IF(AND(L34=4,N34&gt;3),"EXTREMO",IF(AND(L34=4,N34&gt;1,N34&lt;4),"ALTO",IF(AND(L34=4,N34=1),"MODERADO",IF(AND(L34=3,N34&gt;3),"EXTREMO",IF(AND(L34=3,N34=3),"ALTO",IF(AND(L34=3,N34=2),"MODERADO",IF(AND(L34=3,N34=1),"BAJO",IF(AND(L34=2,N34=5),"EXTREMO",IF(AND(L34=2,N34=4),"ALTO",IF(AND(L34=2,N34=3),"MODERADO",IF(AND(L34=2,N34&lt;3),"BAJO",IF(AND(L34=1,N34&gt;3),"ALTO",IF(AND(L34=1,N34=3),"MODERADO",IF(AND(L34=1,N34&lt;3),"BAJO",)))))))))))))))))</f>
        <v>ALTO</v>
      </c>
      <c r="R34" s="78" t="s">
        <v>187</v>
      </c>
      <c r="S34" s="76">
        <v>0.49</v>
      </c>
      <c r="T34" s="80" t="s">
        <v>112</v>
      </c>
      <c r="U34" s="60">
        <v>3</v>
      </c>
      <c r="V34" s="62" t="str">
        <f t="shared" ref="V34" si="48">+IF(U34=5,"CASI SEGURO",(IF(U34=4,"PROBABLE",(IF(U34=3,"POSIBLE",(IF(U34=2,"RARA VEZ",(IF(U34=1,"IMPROBABLE","")))))))))</f>
        <v>POSIBLE</v>
      </c>
      <c r="W34" s="64">
        <v>2</v>
      </c>
      <c r="X34" s="66" t="str">
        <f>+IF(W34=5,"CATASTRÓFICO",(IF(W34=4,"MAYOR",(IF(W34=3,"MODERADO",(IF(W34=2,"MENOR",(IF(W34=1,"INSIGNIFICANTE",IF(W34&lt;1,"",))))))))))</f>
        <v>MENOR</v>
      </c>
      <c r="Y34" s="68">
        <f>IF(AND(U34&lt;&gt;"",W34&lt;&gt;""),U34*W34,"")</f>
        <v>6</v>
      </c>
      <c r="Z34" s="70" t="str">
        <f>IF(OR(U34="",W34=""),"",IF(AND(U34=5,W34&gt;2),"EXTREMO",IF(AND(U34=5,W34&lt;3),"ALTO",IF(AND(U34=4,W34&gt;3),"EXTREMO",IF(AND(U34=4,W34&gt;1,W34&lt;4),"ALTO",IF(AND(U34=4,W34=1),"MODERADO",IF(AND(U34=3,W34&gt;3),"EXTREMO",IF(AND(U34=3,W34=3),"ALTO",IF(AND(U34=3,W34=2),"MODERADO",IF(AND(U34=3,W34=1),"BAJO",IF(AND(U34=2,W34=5),"EXTREMO",IF(AND(U34=2,W34=4),"ALTO",IF(AND(U34=2,W34=3),"MODERADO",IF(AND(U34=2,W34&lt;3),"BAJO",IF(AND(U34=1,W34&gt;3),"ALTO",IF(AND(U34=1,W34=3),"MODERADO",IF(AND(U34=1,W34&lt;3),"BAJO",)))))))))))))))))</f>
        <v>MODERADO</v>
      </c>
      <c r="AA34" s="177">
        <v>4</v>
      </c>
      <c r="AB34" s="178" t="str">
        <f>+IF(AA34=5,"CASI SEGURO",(IF(AA34=4,"PROBABLE",(IF(AA34=3,"POSIBLE",(IF(AA34=2,"RARA VEZ",(IF(AA34=1,"IMPROBABLE","")))))))))</f>
        <v>PROBABLE</v>
      </c>
      <c r="AC34" s="179">
        <v>3</v>
      </c>
      <c r="AD34" s="66" t="str">
        <f>+IF(AC34=5,"ALTO",(IF(AC34=3,"MEDIO",(IF(AC34=1,"BAJO",IF(OR(AC34=2,AC34=4),"NO APLICA",""))))))</f>
        <v>MEDIO</v>
      </c>
      <c r="AE34" s="68">
        <f>IF(AND(AA34&lt;&gt;"",AC34&lt;&gt;"",AD34&lt;&gt;"NO APLICA"),AA34*AC34,"")</f>
        <v>12</v>
      </c>
      <c r="AF34" s="70" t="str">
        <f>IF(AND(AE34&lt;4,AE34&gt;0),"BAJA",IF(AND(AE34&gt;9,AE34&lt;26),"ALTA",IF(AND(AE34&gt;3,AE34&lt;10),"MEDIA","")))</f>
        <v>ALTA</v>
      </c>
      <c r="AG34" s="44" t="s">
        <v>223</v>
      </c>
      <c r="AH34" s="72" t="s">
        <v>114</v>
      </c>
      <c r="AI34" s="48" t="s">
        <v>222</v>
      </c>
      <c r="AJ34" s="187" t="s">
        <v>116</v>
      </c>
      <c r="AK34" s="190">
        <v>43937</v>
      </c>
      <c r="AL34" s="187" t="s">
        <v>129</v>
      </c>
      <c r="AM34" s="45" t="s">
        <v>130</v>
      </c>
      <c r="AN34" s="191">
        <v>0.49</v>
      </c>
      <c r="AO34" s="60">
        <v>3</v>
      </c>
      <c r="AP34" s="62" t="str">
        <f t="shared" ref="AP34" si="49">+IF(AO34=5,"CASI SEGURO",(IF(AO34=4,"PROBABLE",(IF(AO34=3,"POSIBLE",(IF(AO34=2,"RARA VEZ",(IF(AO34=1,"IMPROBABLE","")))))))))</f>
        <v>POSIBLE</v>
      </c>
      <c r="AQ34" s="64">
        <v>2</v>
      </c>
      <c r="AR34" s="66" t="str">
        <f>+IF(AQ34=5,"CATASTRÓFICO",(IF(AQ34=4,"MAYOR",(IF(AQ34=3,"MODERADO",(IF(AQ34=2,"MENOR",(IF(AQ34=1,"INSIGNIFICANTE",IF(AQ34&lt;1,"",))))))))))</f>
        <v>MENOR</v>
      </c>
      <c r="AS34" s="68">
        <f>IF(AND(AO34&lt;&gt;"",AQ34&lt;&gt;""),AO34*AQ34,"")</f>
        <v>6</v>
      </c>
      <c r="AT34" s="70" t="str">
        <f>IF(OR(AO34="",AQ34=""),"",IF(AND(AO34=5,AQ34&gt;2),"EXTREMO",IF(AND(AO34=5,AQ34&lt;3),"ALTO",IF(AND(AO34=4,AQ34&gt;3),"EXTREMO",IF(AND(AO34=4,AQ34&gt;1,AQ34&lt;4),"ALTO",IF(AND(AO34=4,AQ34=1),"MODERADO",IF(AND(AO34=3,AQ34&gt;3),"EXTREMO",IF(AND(AO34=3,AQ34=3),"ALTO",IF(AND(AO34=3,AQ34=2),"MODERADO",IF(AND(AO34=3,AQ34=1),"BAJO",IF(AND(AO34=2,AQ34=5),"EXTREMO",IF(AND(AO34=2,AQ34=4),"ALTO",IF(AND(AO34=2,AQ34=3),"MODERADO",IF(AND(AO34=2,AQ34&lt;3),"BAJO",IF(AND(AO34=1,AQ34&gt;3),"ALTO",IF(AND(AO34=1,AQ34=3),"MODERADO",IF(AND(AO34=1,AQ34&lt;3),"BAJO",)))))))))))))))))</f>
        <v>MODERADO</v>
      </c>
      <c r="AU34" s="180">
        <v>0.5</v>
      </c>
      <c r="AV34" s="177">
        <v>4</v>
      </c>
      <c r="AW34" s="178" t="str">
        <f>+IF(AV34=5,"CASI SEGURO",(IF(AV34=4,"PROBABLE",(IF(AV34=3,"POSIBLE",(IF(AV34=2,"RARA VEZ",(IF(AV34=1,"IMPROBABLE","")))))))))</f>
        <v>PROBABLE</v>
      </c>
      <c r="AX34" s="179">
        <v>3</v>
      </c>
      <c r="AY34" s="181" t="str">
        <f>+IF(AX34=5,"ALTO",(IF(AX34=3,"MEDIO",(IF(AX34=1,"BAJO",IF(OR(AX34=2,AX34=4),"NO APLICA",""))))))</f>
        <v>MEDIO</v>
      </c>
      <c r="AZ34" s="177">
        <f>IF(AND(AV34&lt;&gt;"",AX34&lt;&gt;"",AY34&lt;&gt;"NO APLICA"),AV34*AX34,"")</f>
        <v>12</v>
      </c>
      <c r="BA34" s="58" t="str">
        <f t="shared" si="1"/>
        <v>ALTA</v>
      </c>
      <c r="BB34" s="182" t="s">
        <v>188</v>
      </c>
      <c r="BC34" s="182"/>
      <c r="BD34" s="54"/>
      <c r="BE34" s="55"/>
    </row>
    <row r="35" spans="1:58" s="40" customFormat="1" ht="83.25" customHeight="1" x14ac:dyDescent="0.2">
      <c r="A35" s="83"/>
      <c r="B35" s="84"/>
      <c r="C35" s="84"/>
      <c r="D35" s="85"/>
      <c r="E35" s="85"/>
      <c r="F35" s="85"/>
      <c r="G35" s="87"/>
      <c r="H35" s="85"/>
      <c r="I35" s="88"/>
      <c r="J35" s="88"/>
      <c r="K35" s="75"/>
      <c r="L35" s="61"/>
      <c r="M35" s="63"/>
      <c r="N35" s="65"/>
      <c r="O35" s="67"/>
      <c r="P35" s="69"/>
      <c r="Q35" s="71"/>
      <c r="R35" s="79"/>
      <c r="S35" s="77"/>
      <c r="T35" s="81"/>
      <c r="U35" s="61"/>
      <c r="V35" s="63"/>
      <c r="W35" s="65"/>
      <c r="X35" s="67"/>
      <c r="Y35" s="69"/>
      <c r="Z35" s="71"/>
      <c r="AA35" s="177"/>
      <c r="AB35" s="178"/>
      <c r="AC35" s="179"/>
      <c r="AD35" s="67"/>
      <c r="AE35" s="69"/>
      <c r="AF35" s="71"/>
      <c r="AG35" s="44" t="s">
        <v>225</v>
      </c>
      <c r="AH35" s="73"/>
      <c r="AI35" s="48" t="s">
        <v>226</v>
      </c>
      <c r="AJ35" s="189"/>
      <c r="AK35" s="190"/>
      <c r="AL35" s="189"/>
      <c r="AM35" s="45" t="s">
        <v>215</v>
      </c>
      <c r="AN35" s="192"/>
      <c r="AO35" s="61"/>
      <c r="AP35" s="63"/>
      <c r="AQ35" s="65"/>
      <c r="AR35" s="67"/>
      <c r="AS35" s="69"/>
      <c r="AT35" s="71"/>
      <c r="AU35" s="180"/>
      <c r="AV35" s="177"/>
      <c r="AW35" s="178"/>
      <c r="AX35" s="179"/>
      <c r="AY35" s="181"/>
      <c r="AZ35" s="177"/>
      <c r="BA35" s="59"/>
      <c r="BB35" s="182"/>
      <c r="BC35" s="182"/>
      <c r="BD35" s="54"/>
      <c r="BE35" s="55"/>
    </row>
    <row r="36" spans="1:58" s="36" customFormat="1" ht="83.25" customHeight="1" x14ac:dyDescent="0.2">
      <c r="A36" s="82" t="s">
        <v>118</v>
      </c>
      <c r="B36" s="84"/>
      <c r="C36" s="84"/>
      <c r="D36" s="85"/>
      <c r="E36" s="85"/>
      <c r="F36" s="85"/>
      <c r="G36" s="86" t="str">
        <f t="shared" ref="G36" si="50">CONCATENATE(F36,",",K36,",",J36)</f>
        <v>,,</v>
      </c>
      <c r="H36" s="85"/>
      <c r="I36" s="88"/>
      <c r="J36" s="88"/>
      <c r="K36" s="41"/>
      <c r="L36" s="60"/>
      <c r="M36" s="62" t="str">
        <f t="shared" ref="M36" si="51">+IF(L36=5,"CASI SEGURO",(IF(L36=4,"PROBABLE",(IF(L36=3,"POSIBLE",(IF(L36=2,"RARA VEZ",(IF(L36=1,"IMPROBABLE","")))))))))</f>
        <v/>
      </c>
      <c r="N36" s="64"/>
      <c r="O36" s="66" t="str">
        <f>+IF(N36=5,"CATASTRÓFICO",(IF(N36=4,"MAYOR",(IF(N36=3,"MODERADO",(IF(N36=2,"MENOR",(IF(N36=1,"INSIGNIFICANTE",IF(N36&lt;1,"",))))))))))</f>
        <v/>
      </c>
      <c r="P36" s="68" t="str">
        <f>IF(AND(L36&lt;&gt;"",N36&lt;&gt;""),L36*N36,"")</f>
        <v/>
      </c>
      <c r="Q36" s="70" t="str">
        <f>IF(OR(L36="",N36=""),"",IF(AND(L36=5,N36&gt;2),"EXTREMO",IF(AND(L36=5,N36&lt;3),"ALTO",IF(AND(L36=4,N36&gt;3),"EXTREMO",IF(AND(L36=4,N36&gt;1,N36&lt;4),"ALTO",IF(AND(L36=4,N36=1),"MODERADO",IF(AND(L36=3,N36&gt;3),"EXTREMO",IF(AND(L36=3,N36=3),"ALTO",IF(AND(L36=3,N36=2),"MODERADO",IF(AND(L36=3,N36=1),"BAJO",IF(AND(L36=2,N36=5),"EXTREMO",IF(AND(L36=2,N36=4),"ALTO",IF(AND(L36=2,N36=3),"MODERADO",IF(AND(L36=2,N36&lt;3),"BAJO",IF(AND(L36=1,N36&gt;3),"ALTO",IF(AND(L36=1,N36=3),"MODERADO",IF(AND(L36=1,N36&lt;3),"BAJO",)))))))))))))))))</f>
        <v/>
      </c>
      <c r="R36" s="78"/>
      <c r="S36" s="119"/>
      <c r="T36" s="80"/>
      <c r="U36" s="60"/>
      <c r="V36" s="62" t="str">
        <f t="shared" ref="V36" si="52">+IF(U36=5,"CASI SEGURO",(IF(U36=4,"PROBABLE",(IF(U36=3,"POSIBLE",(IF(U36=2,"RARA VEZ",(IF(U36=1,"IMPROBABLE","")))))))))</f>
        <v/>
      </c>
      <c r="W36" s="64"/>
      <c r="X36" s="66" t="str">
        <f>+IF(W36=5,"CATASTRÓFICO",(IF(W36=4,"MAYOR",(IF(W36=3,"MODERADO",(IF(W36=2,"MENOR",(IF(W36=1,"INSIGNIFICANTE",IF(W36&lt;1,"",))))))))))</f>
        <v/>
      </c>
      <c r="Y36" s="68" t="str">
        <f>IF(AND(U36&lt;&gt;"",W36&lt;&gt;""),U36*W36,"")</f>
        <v/>
      </c>
      <c r="Z36" s="70" t="str">
        <f>IF(OR(U36="",W36=""),"",IF(AND(U36=5,W36&gt;2),"EXTREMO",IF(AND(U36=5,W36&lt;3),"ALTO",IF(AND(U36=4,W36&gt;3),"EXTREMO",IF(AND(U36=4,W36&gt;1,W36&lt;4),"ALTO",IF(AND(U36=4,W36=1),"MODERADO",IF(AND(U36=3,W36&gt;3),"EXTREMO",IF(AND(U36=3,W36=3),"ALTO",IF(AND(U36=3,W36=2),"MODERADO",IF(AND(U36=3,W36=1),"BAJO",IF(AND(U36=2,W36=5),"EXTREMO",IF(AND(U36=2,W36=4),"ALTO",IF(AND(U36=2,W36=3),"MODERADO",IF(AND(U36=2,W36&lt;3),"BAJO",IF(AND(U36=1,W36&gt;3),"ALTO",IF(AND(U36=1,W36=3),"MODERADO",IF(AND(U36=1,W36&lt;3),"BAJO",)))))))))))))))))</f>
        <v/>
      </c>
      <c r="AA36" s="60"/>
      <c r="AB36" s="62" t="str">
        <f t="shared" ref="AB36" si="53">+IF(AA36=5,"CASI SEGURO",(IF(AA36=4,"PROBABLE",(IF(AA36=3,"POSIBLE",(IF(AA36=2,"RARA VEZ",(IF(AA36=1,"IMPROBABLE","")))))))))</f>
        <v/>
      </c>
      <c r="AC36" s="64"/>
      <c r="AD36" s="66" t="str">
        <f>+IF(AC36=5,"ALTO",(IF(AC36=3,"MEDIO",(IF(AC36=1,"BAJO",IF(OR(AC36=2,AC36=4),"NO APLICA",""))))))</f>
        <v/>
      </c>
      <c r="AE36" s="68" t="str">
        <f>IF(AND(AA36&lt;&gt;"",AC36&lt;&gt;"",AD36&lt;&gt;"NO APLICA"),AA36*AC36,"")</f>
        <v/>
      </c>
      <c r="AF36" s="70" t="str">
        <f>IF(AND(AE36&lt;4,AE36&gt;0),"BAJA",IF(AND(AE36&gt;9,AE36&lt;26),"ALTA",IF(AND(AE36&gt;3,AE36&lt;10),"MEDIA","")))</f>
        <v/>
      </c>
      <c r="AG36" s="44" t="s">
        <v>51</v>
      </c>
      <c r="AH36" s="72"/>
      <c r="AI36" s="44" t="s">
        <v>51</v>
      </c>
      <c r="AJ36" s="124"/>
      <c r="AK36" s="126"/>
      <c r="AL36" s="124"/>
      <c r="AM36" s="45" t="s">
        <v>54</v>
      </c>
      <c r="AN36" s="119"/>
      <c r="AO36" s="60"/>
      <c r="AP36" s="62" t="str">
        <f t="shared" ref="AP36" si="54">+IF(AO36=5,"CASI SEGURO",(IF(AO36=4,"PROBABLE",(IF(AO36=3,"POSIBLE",(IF(AO36=2,"RARA VEZ",(IF(AO36=1,"IMPROBABLE","")))))))))</f>
        <v/>
      </c>
      <c r="AQ36" s="64"/>
      <c r="AR36" s="66" t="str">
        <f>+IF(AQ36=5,"CATASTRÓFICO",(IF(AQ36=4,"MAYOR",(IF(AQ36=3,"MODERADO",(IF(AQ36=2,"MENOR",(IF(AQ36=1,"INSIGNIFICANTE",IF(AQ36&lt;1,"",))))))))))</f>
        <v/>
      </c>
      <c r="AS36" s="68" t="str">
        <f>IF(AND(AO36&lt;&gt;"",AQ36&lt;&gt;""),AO36*AQ36,"")</f>
        <v/>
      </c>
      <c r="AT36" s="70" t="str">
        <f>IF(OR(AO36="",AQ36=""),"",IF(AND(AO36=5,AQ36&gt;2),"EXTREMO",IF(AND(AO36=5,AQ36&lt;3),"ALTO",IF(AND(AO36=4,AQ36&gt;3),"EXTREMO",IF(AND(AO36=4,AQ36&gt;1,AQ36&lt;4),"ALTO",IF(AND(AO36=4,AQ36=1),"MODERADO",IF(AND(AO36=3,AQ36&gt;3),"EXTREMO",IF(AND(AO36=3,AQ36=3),"ALTO",IF(AND(AO36=3,AQ36=2),"MODERADO",IF(AND(AO36=3,AQ36=1),"BAJO",IF(AND(AO36=2,AQ36=5),"EXTREMO",IF(AND(AO36=2,AQ36=4),"ALTO",IF(AND(AO36=2,AQ36=3),"MODERADO",IF(AND(AO36=2,AQ36&lt;3),"BAJO",IF(AND(AO36=1,AQ36&gt;3),"ALTO",IF(AND(AO36=1,AQ36=3),"MODERADO",IF(AND(AO36=1,AQ36&lt;3),"BAJO",)))))))))))))))))</f>
        <v/>
      </c>
      <c r="AU36" s="119"/>
      <c r="AV36" s="60"/>
      <c r="AW36" s="62" t="str">
        <f t="shared" ref="AW36" si="55">+IF(AV36=5,"CASI SEGURO",(IF(AV36=4,"PROBABLE",(IF(AV36=3,"POSIBLE",(IF(AV36=2,"RARA VEZ",(IF(AV36=1,"IMPROBABLE","")))))))))</f>
        <v/>
      </c>
      <c r="AX36" s="64"/>
      <c r="AY36" s="66" t="str">
        <f>+IF(AX36=5,"ALTO",(IF(AX36=3,"MEDIO",(IF(AX36=1,"BAJO",IF(OR(AX36=2,AX36=4),"NO APLICA",""))))))</f>
        <v/>
      </c>
      <c r="AZ36" s="68" t="str">
        <f>IF(AND(AV36&lt;&gt;"",AX36&lt;&gt;"",AY36&lt;&gt;"NO APLICA"),AV36*AX36,"")</f>
        <v/>
      </c>
      <c r="BA36" s="70" t="str">
        <f>IF(AND(AZ36&lt;4,AZ36&gt;0),"BAJA",IF(AND(AZ36&gt;9,AZ36&lt;26),"ALTA",IF(AND(AZ36&gt;3,AZ36&lt;10),"MEDIA","")))</f>
        <v/>
      </c>
      <c r="BB36" s="120"/>
      <c r="BC36" s="121"/>
      <c r="BD36" s="54"/>
      <c r="BE36" s="55"/>
    </row>
    <row r="37" spans="1:58" s="37" customFormat="1" ht="83.25" customHeight="1" x14ac:dyDescent="0.2">
      <c r="A37" s="83"/>
      <c r="B37" s="84"/>
      <c r="C37" s="84"/>
      <c r="D37" s="85"/>
      <c r="E37" s="85"/>
      <c r="F37" s="85"/>
      <c r="G37" s="87"/>
      <c r="H37" s="85"/>
      <c r="I37" s="88"/>
      <c r="J37" s="88"/>
      <c r="K37" s="42"/>
      <c r="L37" s="61"/>
      <c r="M37" s="63"/>
      <c r="N37" s="65"/>
      <c r="O37" s="67"/>
      <c r="P37" s="69"/>
      <c r="Q37" s="71"/>
      <c r="R37" s="79"/>
      <c r="S37" s="77"/>
      <c r="T37" s="81"/>
      <c r="U37" s="61"/>
      <c r="V37" s="63"/>
      <c r="W37" s="65"/>
      <c r="X37" s="67"/>
      <c r="Y37" s="69"/>
      <c r="Z37" s="71"/>
      <c r="AA37" s="61"/>
      <c r="AB37" s="63"/>
      <c r="AC37" s="65"/>
      <c r="AD37" s="67"/>
      <c r="AE37" s="69"/>
      <c r="AF37" s="71"/>
      <c r="AG37" s="44" t="s">
        <v>52</v>
      </c>
      <c r="AH37" s="73"/>
      <c r="AI37" s="44" t="s">
        <v>52</v>
      </c>
      <c r="AJ37" s="125"/>
      <c r="AK37" s="127"/>
      <c r="AL37" s="125"/>
      <c r="AM37" s="45" t="s">
        <v>53</v>
      </c>
      <c r="AN37" s="77"/>
      <c r="AO37" s="61"/>
      <c r="AP37" s="63"/>
      <c r="AQ37" s="65"/>
      <c r="AR37" s="67"/>
      <c r="AS37" s="69"/>
      <c r="AT37" s="71"/>
      <c r="AU37" s="77"/>
      <c r="AV37" s="61"/>
      <c r="AW37" s="63"/>
      <c r="AX37" s="65"/>
      <c r="AY37" s="67"/>
      <c r="AZ37" s="69"/>
      <c r="BA37" s="71"/>
      <c r="BB37" s="122"/>
      <c r="BC37" s="123"/>
      <c r="BD37" s="54"/>
      <c r="BE37" s="55"/>
      <c r="BF37" s="40"/>
    </row>
    <row r="38" spans="1:58" x14ac:dyDescent="0.2">
      <c r="A38" s="51"/>
      <c r="B38" s="51"/>
      <c r="C38" s="51"/>
      <c r="D38" s="51"/>
      <c r="E38" s="51"/>
      <c r="F38" s="51"/>
      <c r="G38" s="51"/>
      <c r="H38" s="51"/>
      <c r="I38" s="183"/>
      <c r="J38" s="51"/>
      <c r="K38" s="184"/>
      <c r="L38" s="51"/>
      <c r="M38" s="51"/>
      <c r="N38" s="51"/>
      <c r="O38" s="51"/>
      <c r="P38" s="51"/>
      <c r="Q38" s="51"/>
      <c r="R38" s="51"/>
      <c r="S38" s="51"/>
      <c r="T38" s="51"/>
      <c r="U38" s="51"/>
      <c r="V38" s="51"/>
      <c r="W38" s="51"/>
      <c r="X38" s="51"/>
      <c r="Y38" s="51"/>
      <c r="Z38" s="51"/>
      <c r="AA38" s="183"/>
      <c r="AB38" s="183"/>
      <c r="AC38" s="185"/>
      <c r="AD38" s="183"/>
      <c r="AE38" s="183"/>
      <c r="AF38" s="183"/>
      <c r="AG38" s="51"/>
      <c r="AH38" s="51"/>
      <c r="AI38" s="51"/>
      <c r="AJ38" s="51"/>
      <c r="AK38" s="51"/>
      <c r="AL38" s="51"/>
      <c r="AM38" s="183"/>
      <c r="AN38" s="183"/>
      <c r="AO38" s="51"/>
      <c r="AP38" s="51"/>
      <c r="AQ38" s="51"/>
      <c r="AR38" s="51"/>
      <c r="AS38" s="51"/>
      <c r="AT38" s="51"/>
      <c r="AU38" s="51"/>
      <c r="AV38" s="183"/>
      <c r="AW38" s="183"/>
      <c r="AX38" s="185"/>
      <c r="AY38" s="183"/>
      <c r="AZ38" s="183"/>
      <c r="BA38" s="183"/>
      <c r="BB38" s="51"/>
      <c r="BC38" s="51"/>
      <c r="BD38" s="51"/>
      <c r="BE38" s="51"/>
      <c r="BF38" s="51"/>
    </row>
    <row r="39" spans="1:58" x14ac:dyDescent="0.2">
      <c r="A39" s="51"/>
      <c r="B39" s="51"/>
      <c r="C39" s="51"/>
      <c r="D39" s="51"/>
      <c r="E39" s="51"/>
      <c r="F39" s="51"/>
      <c r="G39" s="51"/>
      <c r="H39" s="51"/>
      <c r="I39" s="183"/>
      <c r="J39" s="51"/>
      <c r="K39" s="184"/>
      <c r="L39" s="51"/>
      <c r="M39" s="51"/>
      <c r="N39" s="51"/>
      <c r="O39" s="51"/>
      <c r="P39" s="51"/>
      <c r="Q39" s="51"/>
      <c r="R39" s="51"/>
      <c r="S39" s="51"/>
      <c r="T39" s="51"/>
      <c r="U39" s="51"/>
      <c r="V39" s="51"/>
      <c r="W39" s="51"/>
      <c r="X39" s="51"/>
      <c r="Y39" s="51"/>
      <c r="Z39" s="51"/>
      <c r="AA39" s="183"/>
      <c r="AB39" s="183"/>
      <c r="AC39" s="185"/>
      <c r="AD39" s="183"/>
      <c r="AE39" s="183"/>
      <c r="AF39" s="183"/>
      <c r="AG39" s="51"/>
      <c r="AH39" s="51"/>
      <c r="AI39" s="51"/>
      <c r="AJ39" s="51"/>
      <c r="AK39" s="51"/>
      <c r="AL39" s="51"/>
      <c r="AM39" s="183"/>
      <c r="AN39" s="183"/>
      <c r="AO39" s="51"/>
      <c r="AP39" s="51"/>
      <c r="AQ39" s="51"/>
      <c r="AR39" s="51"/>
      <c r="AS39" s="51"/>
      <c r="AT39" s="51"/>
      <c r="AU39" s="51"/>
      <c r="AV39" s="183"/>
      <c r="AW39" s="183"/>
      <c r="AX39" s="185"/>
      <c r="AY39" s="183"/>
      <c r="AZ39" s="183"/>
      <c r="BA39" s="183"/>
      <c r="BB39" s="51"/>
      <c r="BC39" s="51"/>
      <c r="BD39" s="51"/>
      <c r="BE39" s="51"/>
      <c r="BF39" s="51"/>
    </row>
    <row r="40" spans="1:58" x14ac:dyDescent="0.2">
      <c r="A40" s="51"/>
      <c r="B40" s="51"/>
      <c r="C40" s="51"/>
      <c r="D40" s="51"/>
      <c r="E40" s="51"/>
      <c r="F40" s="51"/>
      <c r="G40" s="51"/>
      <c r="H40" s="51"/>
      <c r="I40" s="183"/>
      <c r="J40" s="51"/>
      <c r="K40" s="184"/>
      <c r="L40" s="51"/>
      <c r="M40" s="51"/>
      <c r="N40" s="51"/>
      <c r="O40" s="51"/>
      <c r="P40" s="51"/>
      <c r="Q40" s="51"/>
      <c r="R40" s="51"/>
      <c r="S40" s="51"/>
      <c r="T40" s="51"/>
      <c r="U40" s="51"/>
      <c r="V40" s="51"/>
      <c r="W40" s="51"/>
      <c r="X40" s="51"/>
      <c r="Y40" s="51"/>
      <c r="Z40" s="51"/>
      <c r="AA40" s="183"/>
      <c r="AB40" s="183"/>
      <c r="AC40" s="185"/>
      <c r="AD40" s="183"/>
      <c r="AE40" s="183"/>
      <c r="AF40" s="183"/>
      <c r="AG40" s="51"/>
      <c r="AH40" s="51"/>
      <c r="AI40" s="51"/>
      <c r="AJ40" s="51"/>
      <c r="AK40" s="51"/>
      <c r="AL40" s="51"/>
      <c r="AM40" s="183"/>
      <c r="AN40" s="183"/>
      <c r="AO40" s="51"/>
      <c r="AP40" s="51"/>
      <c r="AQ40" s="51"/>
      <c r="AR40" s="51"/>
      <c r="AS40" s="51"/>
      <c r="AT40" s="51"/>
      <c r="AU40" s="51"/>
      <c r="AV40" s="183"/>
      <c r="AW40" s="183"/>
      <c r="AX40" s="185"/>
      <c r="AY40" s="183"/>
      <c r="AZ40" s="183"/>
      <c r="BA40" s="183"/>
      <c r="BB40" s="51"/>
      <c r="BC40" s="51"/>
      <c r="BD40" s="51"/>
      <c r="BE40" s="51"/>
      <c r="BF40" s="51"/>
    </row>
    <row r="41" spans="1:58" x14ac:dyDescent="0.2">
      <c r="A41" s="51"/>
      <c r="B41" s="51"/>
      <c r="C41" s="51"/>
      <c r="D41" s="51"/>
      <c r="E41" s="51"/>
      <c r="F41" s="51"/>
      <c r="G41" s="51"/>
      <c r="H41" s="51"/>
      <c r="I41" s="183"/>
      <c r="J41" s="51"/>
      <c r="K41" s="184"/>
      <c r="L41" s="51"/>
      <c r="M41" s="51"/>
      <c r="N41" s="51"/>
      <c r="O41" s="51"/>
      <c r="P41" s="51"/>
      <c r="Q41" s="51"/>
      <c r="R41" s="51"/>
      <c r="S41" s="51"/>
      <c r="T41" s="51"/>
      <c r="U41" s="51"/>
      <c r="V41" s="51"/>
      <c r="W41" s="51"/>
      <c r="X41" s="51"/>
      <c r="Y41" s="51"/>
      <c r="Z41" s="51"/>
      <c r="AA41" s="183"/>
      <c r="AB41" s="183"/>
      <c r="AC41" s="185"/>
      <c r="AD41" s="183"/>
      <c r="AE41" s="183"/>
      <c r="AF41" s="183"/>
      <c r="AG41" s="51"/>
      <c r="AH41" s="51"/>
      <c r="AI41" s="51"/>
      <c r="AJ41" s="51"/>
      <c r="AK41" s="51"/>
      <c r="AL41" s="51"/>
      <c r="AM41" s="183"/>
      <c r="AN41" s="183"/>
      <c r="AO41" s="51"/>
      <c r="AP41" s="51"/>
      <c r="AQ41" s="51"/>
      <c r="AR41" s="51"/>
      <c r="AS41" s="51"/>
      <c r="AT41" s="51"/>
      <c r="AU41" s="51"/>
      <c r="AV41" s="183"/>
      <c r="AW41" s="183"/>
      <c r="AX41" s="185"/>
      <c r="AY41" s="183"/>
      <c r="AZ41" s="183"/>
      <c r="BA41" s="183"/>
      <c r="BB41" s="51"/>
      <c r="BC41" s="51"/>
      <c r="BD41" s="51"/>
      <c r="BE41" s="51"/>
      <c r="BF41" s="51"/>
    </row>
    <row r="42" spans="1:58" x14ac:dyDescent="0.2">
      <c r="A42" s="51"/>
      <c r="B42" s="51"/>
      <c r="C42" s="51"/>
      <c r="D42" s="51"/>
      <c r="E42" s="51"/>
      <c r="F42" s="51"/>
      <c r="G42" s="51"/>
      <c r="H42" s="51"/>
      <c r="I42" s="183"/>
      <c r="J42" s="51"/>
      <c r="K42" s="184"/>
      <c r="L42" s="51"/>
      <c r="M42" s="51"/>
      <c r="N42" s="51"/>
      <c r="O42" s="51"/>
      <c r="P42" s="51"/>
      <c r="Q42" s="51"/>
      <c r="R42" s="51"/>
      <c r="S42" s="51"/>
      <c r="T42" s="51"/>
      <c r="U42" s="51"/>
      <c r="V42" s="51"/>
      <c r="W42" s="51"/>
      <c r="X42" s="51"/>
      <c r="Y42" s="51"/>
      <c r="Z42" s="51"/>
      <c r="AA42" s="183"/>
      <c r="AB42" s="183"/>
      <c r="AC42" s="185"/>
      <c r="AD42" s="183"/>
      <c r="AE42" s="183"/>
      <c r="AF42" s="183"/>
      <c r="AG42" s="51"/>
      <c r="AH42" s="51"/>
      <c r="AI42" s="51"/>
      <c r="AJ42" s="51"/>
      <c r="AK42" s="51"/>
      <c r="AL42" s="51"/>
      <c r="AM42" s="183"/>
      <c r="AN42" s="183"/>
      <c r="AO42" s="51"/>
      <c r="AP42" s="51"/>
      <c r="AQ42" s="51"/>
      <c r="AR42" s="51"/>
      <c r="AS42" s="51"/>
      <c r="AT42" s="51"/>
      <c r="AU42" s="51"/>
      <c r="AV42" s="183"/>
      <c r="AW42" s="183"/>
      <c r="AX42" s="185"/>
      <c r="AY42" s="183"/>
      <c r="AZ42" s="183"/>
      <c r="BA42" s="183"/>
      <c r="BB42" s="51"/>
      <c r="BC42" s="51"/>
      <c r="BD42" s="51"/>
      <c r="BE42" s="51"/>
      <c r="BF42" s="51"/>
    </row>
    <row r="43" spans="1:58" x14ac:dyDescent="0.2">
      <c r="A43" s="51"/>
      <c r="B43" s="51"/>
      <c r="C43" s="51"/>
      <c r="D43" s="51"/>
      <c r="E43" s="51"/>
      <c r="F43" s="51"/>
      <c r="G43" s="51"/>
      <c r="H43" s="51"/>
      <c r="I43" s="183"/>
      <c r="J43" s="51"/>
      <c r="K43" s="184"/>
      <c r="L43" s="51"/>
      <c r="M43" s="51"/>
      <c r="N43" s="51"/>
      <c r="O43" s="51"/>
      <c r="P43" s="51"/>
      <c r="Q43" s="51"/>
      <c r="R43" s="51"/>
      <c r="S43" s="51"/>
      <c r="T43" s="51"/>
      <c r="U43" s="51"/>
      <c r="V43" s="51"/>
      <c r="W43" s="51"/>
      <c r="X43" s="51"/>
      <c r="Y43" s="51"/>
      <c r="Z43" s="51"/>
      <c r="AA43" s="183"/>
      <c r="AB43" s="183"/>
      <c r="AC43" s="185"/>
      <c r="AD43" s="183"/>
      <c r="AE43" s="183"/>
      <c r="AF43" s="183"/>
      <c r="AG43" s="51"/>
      <c r="AH43" s="51"/>
      <c r="AI43" s="51"/>
      <c r="AJ43" s="51"/>
      <c r="AK43" s="51"/>
      <c r="AL43" s="51"/>
      <c r="AM43" s="183"/>
      <c r="AN43" s="183"/>
      <c r="AO43" s="51"/>
      <c r="AP43" s="51"/>
      <c r="AQ43" s="51"/>
      <c r="AR43" s="51"/>
      <c r="AS43" s="51"/>
      <c r="AT43" s="51"/>
      <c r="AU43" s="51"/>
      <c r="AV43" s="183"/>
      <c r="AW43" s="183"/>
      <c r="AX43" s="185"/>
      <c r="AY43" s="183"/>
      <c r="AZ43" s="183"/>
      <c r="BA43" s="183"/>
      <c r="BB43" s="51"/>
      <c r="BC43" s="51"/>
      <c r="BD43" s="51"/>
      <c r="BE43" s="51"/>
      <c r="BF43" s="51"/>
    </row>
    <row r="44" spans="1:58" x14ac:dyDescent="0.2">
      <c r="A44" s="51"/>
      <c r="B44" s="51"/>
      <c r="C44" s="51"/>
      <c r="D44" s="51"/>
      <c r="E44" s="51"/>
      <c r="F44" s="51"/>
      <c r="G44" s="51"/>
      <c r="H44" s="51"/>
      <c r="I44" s="183"/>
      <c r="J44" s="51"/>
      <c r="K44" s="184"/>
      <c r="L44" s="51"/>
      <c r="M44" s="51"/>
      <c r="N44" s="51"/>
      <c r="O44" s="51"/>
      <c r="P44" s="51"/>
      <c r="Q44" s="51"/>
      <c r="R44" s="51"/>
      <c r="S44" s="51"/>
      <c r="T44" s="51"/>
      <c r="U44" s="51"/>
      <c r="V44" s="51"/>
      <c r="W44" s="51"/>
      <c r="X44" s="51"/>
      <c r="Y44" s="51"/>
      <c r="Z44" s="51"/>
      <c r="AA44" s="183"/>
      <c r="AB44" s="183"/>
      <c r="AC44" s="185"/>
      <c r="AD44" s="183"/>
      <c r="AE44" s="183"/>
      <c r="AF44" s="183"/>
      <c r="AG44" s="51"/>
      <c r="AH44" s="51"/>
      <c r="AI44" s="51"/>
      <c r="AJ44" s="51"/>
      <c r="AK44" s="51"/>
      <c r="AL44" s="51"/>
      <c r="AM44" s="183"/>
      <c r="AN44" s="183"/>
      <c r="AO44" s="51"/>
      <c r="AP44" s="51"/>
      <c r="AQ44" s="51"/>
      <c r="AR44" s="51"/>
      <c r="AS44" s="51"/>
      <c r="AT44" s="51"/>
      <c r="AU44" s="51"/>
      <c r="AV44" s="183"/>
      <c r="AW44" s="183"/>
      <c r="AX44" s="185"/>
      <c r="AY44" s="183"/>
      <c r="AZ44" s="183"/>
      <c r="BA44" s="183"/>
      <c r="BB44" s="51"/>
      <c r="BC44" s="51"/>
      <c r="BD44" s="51"/>
      <c r="BE44" s="51"/>
      <c r="BF44" s="51"/>
    </row>
    <row r="45" spans="1:58" x14ac:dyDescent="0.2">
      <c r="A45" s="51"/>
      <c r="B45" s="51"/>
      <c r="C45" s="51"/>
      <c r="D45" s="51"/>
      <c r="E45" s="51"/>
      <c r="F45" s="51"/>
      <c r="G45" s="51"/>
      <c r="H45" s="51"/>
      <c r="I45" s="183"/>
      <c r="J45" s="51"/>
      <c r="K45" s="184"/>
      <c r="L45" s="51"/>
      <c r="M45" s="51"/>
      <c r="N45" s="51"/>
      <c r="O45" s="51"/>
      <c r="P45" s="51"/>
      <c r="Q45" s="51"/>
      <c r="R45" s="51"/>
      <c r="S45" s="51"/>
      <c r="T45" s="51"/>
      <c r="U45" s="51"/>
      <c r="V45" s="51"/>
      <c r="W45" s="51"/>
      <c r="X45" s="51"/>
      <c r="Y45" s="51"/>
      <c r="Z45" s="51"/>
      <c r="AA45" s="183"/>
      <c r="AB45" s="183"/>
      <c r="AC45" s="185"/>
      <c r="AD45" s="183"/>
      <c r="AE45" s="183"/>
      <c r="AF45" s="183"/>
      <c r="AG45" s="51"/>
      <c r="AH45" s="51"/>
      <c r="AI45" s="51"/>
      <c r="AJ45" s="51"/>
      <c r="AK45" s="51"/>
      <c r="AL45" s="51"/>
      <c r="AM45" s="183"/>
      <c r="AN45" s="183"/>
      <c r="AO45" s="51"/>
      <c r="AP45" s="51"/>
      <c r="AQ45" s="51"/>
      <c r="AR45" s="51"/>
      <c r="AS45" s="51"/>
      <c r="AT45" s="51"/>
      <c r="AU45" s="51"/>
      <c r="AV45" s="183"/>
      <c r="AW45" s="183"/>
      <c r="AX45" s="185"/>
      <c r="AY45" s="183"/>
      <c r="AZ45" s="183"/>
      <c r="BA45" s="183"/>
      <c r="BB45" s="51"/>
      <c r="BC45" s="51"/>
      <c r="BD45" s="51"/>
      <c r="BE45" s="51"/>
      <c r="BF45" s="51"/>
    </row>
    <row r="46" spans="1:58" x14ac:dyDescent="0.2">
      <c r="A46" s="51"/>
      <c r="B46" s="51"/>
      <c r="C46" s="51"/>
      <c r="D46" s="51"/>
      <c r="E46" s="51"/>
      <c r="F46" s="51"/>
      <c r="G46" s="51"/>
      <c r="H46" s="51"/>
      <c r="I46" s="183"/>
      <c r="J46" s="51"/>
      <c r="K46" s="184"/>
      <c r="L46" s="51"/>
      <c r="M46" s="51"/>
      <c r="N46" s="51"/>
      <c r="O46" s="51"/>
      <c r="P46" s="51"/>
      <c r="Q46" s="51"/>
      <c r="R46" s="51"/>
      <c r="S46" s="51"/>
      <c r="T46" s="51"/>
      <c r="U46" s="51"/>
      <c r="V46" s="51"/>
      <c r="W46" s="51"/>
      <c r="X46" s="51"/>
      <c r="Y46" s="51"/>
      <c r="Z46" s="51"/>
      <c r="AA46" s="183"/>
      <c r="AB46" s="183"/>
      <c r="AC46" s="185"/>
      <c r="AD46" s="183"/>
      <c r="AE46" s="183"/>
      <c r="AF46" s="183"/>
      <c r="AG46" s="51"/>
      <c r="AH46" s="51"/>
      <c r="AI46" s="51"/>
      <c r="AJ46" s="51"/>
      <c r="AK46" s="51"/>
      <c r="AL46" s="51"/>
      <c r="AM46" s="183"/>
      <c r="AN46" s="183"/>
      <c r="AO46" s="51"/>
      <c r="AP46" s="51"/>
      <c r="AQ46" s="51"/>
      <c r="AR46" s="51"/>
      <c r="AS46" s="51"/>
      <c r="AT46" s="51"/>
      <c r="AU46" s="51"/>
      <c r="AV46" s="183"/>
      <c r="AW46" s="183"/>
      <c r="AX46" s="185"/>
      <c r="AY46" s="183"/>
      <c r="AZ46" s="183"/>
      <c r="BA46" s="183"/>
      <c r="BB46" s="51"/>
      <c r="BC46" s="51"/>
      <c r="BD46" s="51"/>
      <c r="BE46" s="51"/>
      <c r="BF46" s="51"/>
    </row>
    <row r="47" spans="1:58" x14ac:dyDescent="0.2">
      <c r="A47" s="51"/>
      <c r="B47" s="51"/>
      <c r="C47" s="51"/>
      <c r="D47" s="51"/>
      <c r="E47" s="51"/>
      <c r="F47" s="51"/>
      <c r="G47" s="51"/>
      <c r="H47" s="51"/>
      <c r="I47" s="183"/>
      <c r="J47" s="51"/>
      <c r="K47" s="184"/>
      <c r="L47" s="51"/>
      <c r="M47" s="51"/>
      <c r="N47" s="51"/>
      <c r="O47" s="51"/>
      <c r="P47" s="51"/>
      <c r="Q47" s="51"/>
      <c r="R47" s="51"/>
      <c r="S47" s="51"/>
      <c r="T47" s="51"/>
      <c r="U47" s="51"/>
      <c r="V47" s="51"/>
      <c r="W47" s="51"/>
      <c r="X47" s="51"/>
      <c r="Y47" s="51"/>
      <c r="Z47" s="51"/>
      <c r="AA47" s="183"/>
      <c r="AB47" s="183"/>
      <c r="AC47" s="185"/>
      <c r="AD47" s="183"/>
      <c r="AE47" s="183"/>
      <c r="AF47" s="183"/>
      <c r="AG47" s="51"/>
      <c r="AH47" s="51"/>
      <c r="AI47" s="51"/>
      <c r="AJ47" s="51"/>
      <c r="AK47" s="51"/>
      <c r="AL47" s="51"/>
      <c r="AM47" s="183"/>
      <c r="AN47" s="183"/>
      <c r="AO47" s="51"/>
      <c r="AP47" s="51"/>
      <c r="AQ47" s="51"/>
      <c r="AR47" s="51"/>
      <c r="AS47" s="51"/>
      <c r="AT47" s="51"/>
      <c r="AU47" s="51"/>
      <c r="AV47" s="183"/>
      <c r="AW47" s="183"/>
      <c r="AX47" s="185"/>
      <c r="AY47" s="183"/>
      <c r="AZ47" s="183"/>
      <c r="BA47" s="183"/>
      <c r="BB47" s="51"/>
      <c r="BC47" s="51"/>
      <c r="BD47" s="51"/>
      <c r="BE47" s="51"/>
      <c r="BF47" s="51"/>
    </row>
    <row r="48" spans="1:58" x14ac:dyDescent="0.2">
      <c r="A48" s="51"/>
      <c r="B48" s="51"/>
      <c r="C48" s="51"/>
      <c r="D48" s="51"/>
      <c r="E48" s="51"/>
      <c r="F48" s="51"/>
      <c r="G48" s="51"/>
      <c r="H48" s="51"/>
      <c r="I48" s="183"/>
      <c r="J48" s="51"/>
      <c r="K48" s="184"/>
      <c r="L48" s="51"/>
      <c r="M48" s="51"/>
      <c r="N48" s="51"/>
      <c r="O48" s="51"/>
      <c r="P48" s="51"/>
      <c r="Q48" s="51"/>
      <c r="R48" s="51"/>
      <c r="S48" s="51"/>
      <c r="T48" s="51"/>
      <c r="U48" s="51"/>
      <c r="V48" s="51"/>
      <c r="W48" s="51"/>
      <c r="X48" s="51"/>
      <c r="Y48" s="51"/>
      <c r="Z48" s="51"/>
      <c r="AA48" s="183"/>
      <c r="AB48" s="183"/>
      <c r="AC48" s="185"/>
      <c r="AD48" s="183"/>
      <c r="AE48" s="183"/>
      <c r="AF48" s="183"/>
      <c r="AG48" s="51"/>
      <c r="AH48" s="51"/>
      <c r="AI48" s="51"/>
      <c r="AJ48" s="51"/>
      <c r="AK48" s="51"/>
      <c r="AL48" s="51"/>
      <c r="AM48" s="183"/>
      <c r="AN48" s="183"/>
      <c r="AO48" s="51"/>
      <c r="AP48" s="51"/>
      <c r="AQ48" s="51"/>
      <c r="AR48" s="51"/>
      <c r="AS48" s="51"/>
      <c r="AT48" s="51"/>
      <c r="AU48" s="51"/>
      <c r="AV48" s="183"/>
      <c r="AW48" s="183"/>
      <c r="AX48" s="185"/>
      <c r="AY48" s="183"/>
      <c r="AZ48" s="183"/>
      <c r="BA48" s="183"/>
      <c r="BB48" s="51"/>
      <c r="BC48" s="51"/>
      <c r="BD48" s="51"/>
      <c r="BE48" s="51"/>
      <c r="BF48" s="51"/>
    </row>
  </sheetData>
  <mergeCells count="783">
    <mergeCell ref="K34:K35"/>
    <mergeCell ref="AZ36:AZ37"/>
    <mergeCell ref="BA36:BA37"/>
    <mergeCell ref="BB36:BC37"/>
    <mergeCell ref="AQ36:AQ37"/>
    <mergeCell ref="AR36:AR37"/>
    <mergeCell ref="AS36:AS37"/>
    <mergeCell ref="AT36:AT37"/>
    <mergeCell ref="AU36:AU37"/>
    <mergeCell ref="AV36:AV37"/>
    <mergeCell ref="AW36:AW37"/>
    <mergeCell ref="AX36:AX37"/>
    <mergeCell ref="AY36:AY37"/>
    <mergeCell ref="AF36:AF37"/>
    <mergeCell ref="AH36:AH37"/>
    <mergeCell ref="AJ36:AJ37"/>
    <mergeCell ref="AK36:AK37"/>
    <mergeCell ref="AL36:AL37"/>
    <mergeCell ref="AN36:AN37"/>
    <mergeCell ref="AO36:AO37"/>
    <mergeCell ref="AP36:AP37"/>
    <mergeCell ref="W36:W37"/>
    <mergeCell ref="X36:X37"/>
    <mergeCell ref="Y36:Y37"/>
    <mergeCell ref="Z36:Z37"/>
    <mergeCell ref="AA36:AA37"/>
    <mergeCell ref="AB36:AB37"/>
    <mergeCell ref="AC36:AC37"/>
    <mergeCell ref="AD36:AD37"/>
    <mergeCell ref="AE36:AE37"/>
    <mergeCell ref="A36:A37"/>
    <mergeCell ref="B36:C37"/>
    <mergeCell ref="D36:D37"/>
    <mergeCell ref="E36:E37"/>
    <mergeCell ref="F36:F37"/>
    <mergeCell ref="G36:G37"/>
    <mergeCell ref="H36:H37"/>
    <mergeCell ref="I36:I37"/>
    <mergeCell ref="J36:J37"/>
    <mergeCell ref="L36:L37"/>
    <mergeCell ref="M36:M37"/>
    <mergeCell ref="N36:N37"/>
    <mergeCell ref="O36:O37"/>
    <mergeCell ref="P36:P37"/>
    <mergeCell ref="Q36:Q37"/>
    <mergeCell ref="R36:R37"/>
    <mergeCell ref="S36:S37"/>
    <mergeCell ref="T36:T37"/>
    <mergeCell ref="U36:U37"/>
    <mergeCell ref="V36:V37"/>
    <mergeCell ref="AK16:AK17"/>
    <mergeCell ref="AL16:AL17"/>
    <mergeCell ref="AJ18:AJ19"/>
    <mergeCell ref="AK18:AK19"/>
    <mergeCell ref="AL18:AL19"/>
    <mergeCell ref="AJ20:AJ21"/>
    <mergeCell ref="AK20:AK21"/>
    <mergeCell ref="AL20:AL21"/>
    <mergeCell ref="AA16:AA17"/>
    <mergeCell ref="Z18:Z19"/>
    <mergeCell ref="AA18:AA19"/>
    <mergeCell ref="AB18:AB19"/>
    <mergeCell ref="AC18:AC19"/>
    <mergeCell ref="AD18:AD19"/>
    <mergeCell ref="AE18:AE19"/>
    <mergeCell ref="AF18:AF19"/>
    <mergeCell ref="AH18:AH19"/>
    <mergeCell ref="U20:U21"/>
    <mergeCell ref="V20:V21"/>
    <mergeCell ref="W20:W21"/>
    <mergeCell ref="X20:X21"/>
    <mergeCell ref="Y20:Y21"/>
    <mergeCell ref="T16:T17"/>
    <mergeCell ref="U16:U17"/>
    <mergeCell ref="V16:V17"/>
    <mergeCell ref="T18:T19"/>
    <mergeCell ref="U18:U19"/>
    <mergeCell ref="V18:V19"/>
    <mergeCell ref="W18:W19"/>
    <mergeCell ref="X18:X19"/>
    <mergeCell ref="Y18:Y19"/>
    <mergeCell ref="R18:R19"/>
    <mergeCell ref="S18:S19"/>
    <mergeCell ref="R28:R29"/>
    <mergeCell ref="S28:S29"/>
    <mergeCell ref="AJ10:AJ11"/>
    <mergeCell ref="AJ16:AJ17"/>
    <mergeCell ref="AJ22:AJ23"/>
    <mergeCell ref="AJ28:AJ29"/>
    <mergeCell ref="Z10:Z11"/>
    <mergeCell ref="AH16:AH17"/>
    <mergeCell ref="AB16:AB17"/>
    <mergeCell ref="AC16:AC17"/>
    <mergeCell ref="AD16:AD17"/>
    <mergeCell ref="AE16:AE17"/>
    <mergeCell ref="AF16:AF17"/>
    <mergeCell ref="W16:W17"/>
    <mergeCell ref="X16:X17"/>
    <mergeCell ref="Y16:Y17"/>
    <mergeCell ref="AJ24:AJ25"/>
    <mergeCell ref="Z16:Z17"/>
    <mergeCell ref="AH14:AH15"/>
    <mergeCell ref="AJ14:AJ15"/>
    <mergeCell ref="R14:R15"/>
    <mergeCell ref="S14:S15"/>
    <mergeCell ref="I26:I27"/>
    <mergeCell ref="I28:I29"/>
    <mergeCell ref="K16:K17"/>
    <mergeCell ref="I10:I11"/>
    <mergeCell ref="I12:I13"/>
    <mergeCell ref="I14:I15"/>
    <mergeCell ref="I16:I17"/>
    <mergeCell ref="I18:I19"/>
    <mergeCell ref="I20:I21"/>
    <mergeCell ref="I22:I23"/>
    <mergeCell ref="I24:I25"/>
    <mergeCell ref="I30:I31"/>
    <mergeCell ref="I32:I33"/>
    <mergeCell ref="AK10:AK11"/>
    <mergeCell ref="AL10:AL11"/>
    <mergeCell ref="AN10:AN11"/>
    <mergeCell ref="AX10:AX11"/>
    <mergeCell ref="AY10:AY11"/>
    <mergeCell ref="AZ10:AZ11"/>
    <mergeCell ref="BA10:BA11"/>
    <mergeCell ref="AA10:AA11"/>
    <mergeCell ref="AB10:AB11"/>
    <mergeCell ref="AC10:AC11"/>
    <mergeCell ref="AD10:AD11"/>
    <mergeCell ref="AE10:AE11"/>
    <mergeCell ref="AF10:AF11"/>
    <mergeCell ref="AH10:AH11"/>
    <mergeCell ref="R10:R11"/>
    <mergeCell ref="S10:S11"/>
    <mergeCell ref="T10:T11"/>
    <mergeCell ref="U10:U11"/>
    <mergeCell ref="V10:V11"/>
    <mergeCell ref="W10:W11"/>
    <mergeCell ref="X10:X11"/>
    <mergeCell ref="Y10:Y11"/>
    <mergeCell ref="BB10:BC11"/>
    <mergeCell ref="AO10:AO11"/>
    <mergeCell ref="AP10:AP11"/>
    <mergeCell ref="AQ10:AQ11"/>
    <mergeCell ref="AR10:AR11"/>
    <mergeCell ref="AS10:AS11"/>
    <mergeCell ref="AT10:AT11"/>
    <mergeCell ref="AU10:AU11"/>
    <mergeCell ref="AV10:AV11"/>
    <mergeCell ref="AW10:AW11"/>
    <mergeCell ref="B7:C9"/>
    <mergeCell ref="A7:A9"/>
    <mergeCell ref="AH12:AH13"/>
    <mergeCell ref="AB12:AB13"/>
    <mergeCell ref="AC12:AC13"/>
    <mergeCell ref="AD12:AD13"/>
    <mergeCell ref="AE12:AE13"/>
    <mergeCell ref="AF12:AF13"/>
    <mergeCell ref="W12:W13"/>
    <mergeCell ref="X12:X13"/>
    <mergeCell ref="Y12:Y13"/>
    <mergeCell ref="Z12:Z13"/>
    <mergeCell ref="AA12:AA13"/>
    <mergeCell ref="R12:R13"/>
    <mergeCell ref="S12:S13"/>
    <mergeCell ref="T12:T13"/>
    <mergeCell ref="U12:U13"/>
    <mergeCell ref="A10:A11"/>
    <mergeCell ref="B10:C11"/>
    <mergeCell ref="D10:D11"/>
    <mergeCell ref="E10:E11"/>
    <mergeCell ref="F10:F11"/>
    <mergeCell ref="G10:G11"/>
    <mergeCell ref="H10:H11"/>
    <mergeCell ref="AT16:AT17"/>
    <mergeCell ref="AN16:AN17"/>
    <mergeCell ref="AV16:AV17"/>
    <mergeCell ref="AW16:AW17"/>
    <mergeCell ref="AX16:AX17"/>
    <mergeCell ref="AO16:AO17"/>
    <mergeCell ref="AP16:AP17"/>
    <mergeCell ref="AQ16:AQ17"/>
    <mergeCell ref="AR16:AR17"/>
    <mergeCell ref="AS16:AS17"/>
    <mergeCell ref="M16:M17"/>
    <mergeCell ref="N16:N17"/>
    <mergeCell ref="O16:O17"/>
    <mergeCell ref="P16:P17"/>
    <mergeCell ref="Q16:Q17"/>
    <mergeCell ref="R16:R17"/>
    <mergeCell ref="S16:S17"/>
    <mergeCell ref="L16:L17"/>
    <mergeCell ref="B16:C17"/>
    <mergeCell ref="D16:D17"/>
    <mergeCell ref="E16:E17"/>
    <mergeCell ref="F16:F17"/>
    <mergeCell ref="G16:G17"/>
    <mergeCell ref="H16:H17"/>
    <mergeCell ref="J16:J17"/>
    <mergeCell ref="AT14:AT15"/>
    <mergeCell ref="AN14:AN15"/>
    <mergeCell ref="AV14:AV15"/>
    <mergeCell ref="AW14:AW15"/>
    <mergeCell ref="AX14:AX15"/>
    <mergeCell ref="AO14:AO15"/>
    <mergeCell ref="AP14:AP15"/>
    <mergeCell ref="AQ14:AQ15"/>
    <mergeCell ref="AR14:AR15"/>
    <mergeCell ref="AS14:AS15"/>
    <mergeCell ref="AK14:AK15"/>
    <mergeCell ref="AL14:AL15"/>
    <mergeCell ref="AB14:AB15"/>
    <mergeCell ref="AC14:AC15"/>
    <mergeCell ref="AD14:AD15"/>
    <mergeCell ref="AE14:AE15"/>
    <mergeCell ref="AF14:AF15"/>
    <mergeCell ref="W14:W15"/>
    <mergeCell ref="X14:X15"/>
    <mergeCell ref="Y14:Y15"/>
    <mergeCell ref="Z14:Z15"/>
    <mergeCell ref="AA14:AA15"/>
    <mergeCell ref="T14:T15"/>
    <mergeCell ref="U14:U15"/>
    <mergeCell ref="V14:V15"/>
    <mergeCell ref="M14:M15"/>
    <mergeCell ref="N14:N15"/>
    <mergeCell ref="O14:O15"/>
    <mergeCell ref="P14:P15"/>
    <mergeCell ref="Q14:Q15"/>
    <mergeCell ref="H14:H15"/>
    <mergeCell ref="J14:J15"/>
    <mergeCell ref="K14:K15"/>
    <mergeCell ref="L14:L15"/>
    <mergeCell ref="B14:C15"/>
    <mergeCell ref="D14:D15"/>
    <mergeCell ref="E14:E15"/>
    <mergeCell ref="F14:F15"/>
    <mergeCell ref="G14:G15"/>
    <mergeCell ref="B12:C13"/>
    <mergeCell ref="D12:D13"/>
    <mergeCell ref="E12:E13"/>
    <mergeCell ref="F12:F13"/>
    <mergeCell ref="G12:G13"/>
    <mergeCell ref="AT12:AT13"/>
    <mergeCell ref="AN12:AN13"/>
    <mergeCell ref="AV12:AV13"/>
    <mergeCell ref="AW12:AW13"/>
    <mergeCell ref="AO12:AO13"/>
    <mergeCell ref="AP12:AP13"/>
    <mergeCell ref="AQ12:AQ13"/>
    <mergeCell ref="AR12:AR13"/>
    <mergeCell ref="AS12:AS13"/>
    <mergeCell ref="AU12:AU13"/>
    <mergeCell ref="H12:H13"/>
    <mergeCell ref="K12:K13"/>
    <mergeCell ref="J12:J13"/>
    <mergeCell ref="AL12:AL13"/>
    <mergeCell ref="AJ12:AJ13"/>
    <mergeCell ref="AK12:AK13"/>
    <mergeCell ref="BB1:BC1"/>
    <mergeCell ref="BB2:BC2"/>
    <mergeCell ref="BB3:BC3"/>
    <mergeCell ref="BB4:BC4"/>
    <mergeCell ref="E1:BA2"/>
    <mergeCell ref="E3:BA4"/>
    <mergeCell ref="V12:V13"/>
    <mergeCell ref="M12:M13"/>
    <mergeCell ref="N12:N13"/>
    <mergeCell ref="O12:O13"/>
    <mergeCell ref="P12:P13"/>
    <mergeCell ref="Q12:Q13"/>
    <mergeCell ref="L12:L13"/>
    <mergeCell ref="AX12:AX13"/>
    <mergeCell ref="BB7:BC9"/>
    <mergeCell ref="J10:J11"/>
    <mergeCell ref="K10:K11"/>
    <mergeCell ref="L10:L11"/>
    <mergeCell ref="M10:M11"/>
    <mergeCell ref="N10:N11"/>
    <mergeCell ref="O10:O11"/>
    <mergeCell ref="P10:P11"/>
    <mergeCell ref="Q10:Q11"/>
    <mergeCell ref="AI8:AI9"/>
    <mergeCell ref="AA8:AD8"/>
    <mergeCell ref="AA9:AB9"/>
    <mergeCell ref="AC9:AD9"/>
    <mergeCell ref="AU7:BA7"/>
    <mergeCell ref="AU8:AU9"/>
    <mergeCell ref="AN7:AT7"/>
    <mergeCell ref="AN8:AN9"/>
    <mergeCell ref="AO8:AR8"/>
    <mergeCell ref="AS8:AT8"/>
    <mergeCell ref="AO9:AP9"/>
    <mergeCell ref="AQ9:AR9"/>
    <mergeCell ref="AM7:AM9"/>
    <mergeCell ref="D7:K8"/>
    <mergeCell ref="W9:X9"/>
    <mergeCell ref="U8:X8"/>
    <mergeCell ref="Y8:Z8"/>
    <mergeCell ref="N9:O9"/>
    <mergeCell ref="L7:Q7"/>
    <mergeCell ref="R7:T7"/>
    <mergeCell ref="L8:O8"/>
    <mergeCell ref="P8:Q8"/>
    <mergeCell ref="R8:R9"/>
    <mergeCell ref="S8:S9"/>
    <mergeCell ref="A12:A13"/>
    <mergeCell ref="A14:A15"/>
    <mergeCell ref="A16:A17"/>
    <mergeCell ref="A6:B6"/>
    <mergeCell ref="A1:D4"/>
    <mergeCell ref="H6:BC6"/>
    <mergeCell ref="C6:F6"/>
    <mergeCell ref="AJ8:AJ9"/>
    <mergeCell ref="AK8:AK9"/>
    <mergeCell ref="AL8:AL9"/>
    <mergeCell ref="AG8:AG9"/>
    <mergeCell ref="L9:M9"/>
    <mergeCell ref="U7:Z7"/>
    <mergeCell ref="U9:V9"/>
    <mergeCell ref="AA7:AF7"/>
    <mergeCell ref="AE8:AF8"/>
    <mergeCell ref="AG7:AL7"/>
    <mergeCell ref="AH8:AH9"/>
    <mergeCell ref="AV8:AY8"/>
    <mergeCell ref="AZ8:BA8"/>
    <mergeCell ref="AV9:AW9"/>
    <mergeCell ref="E5:BA5"/>
    <mergeCell ref="AX9:AY9"/>
    <mergeCell ref="T8:T9"/>
    <mergeCell ref="A18:A19"/>
    <mergeCell ref="B18:C19"/>
    <mergeCell ref="K18:K19"/>
    <mergeCell ref="L18:L19"/>
    <mergeCell ref="M18:M19"/>
    <mergeCell ref="N18:N19"/>
    <mergeCell ref="O18:O19"/>
    <mergeCell ref="P18:P19"/>
    <mergeCell ref="Q18:Q19"/>
    <mergeCell ref="D18:D19"/>
    <mergeCell ref="E18:E19"/>
    <mergeCell ref="F18:F19"/>
    <mergeCell ref="G18:G19"/>
    <mergeCell ref="H18:H19"/>
    <mergeCell ref="J18:J19"/>
    <mergeCell ref="AN18:AN19"/>
    <mergeCell ref="AO18:AO19"/>
    <mergeCell ref="AP18:AP19"/>
    <mergeCell ref="AQ18:AQ19"/>
    <mergeCell ref="AR18:AR19"/>
    <mergeCell ref="AS18:AS19"/>
    <mergeCell ref="AT18:AT19"/>
    <mergeCell ref="AU18:AU19"/>
    <mergeCell ref="AV18:AV19"/>
    <mergeCell ref="AW18:AW19"/>
    <mergeCell ref="AX18:AX19"/>
    <mergeCell ref="AY18:AY19"/>
    <mergeCell ref="AZ18:AZ19"/>
    <mergeCell ref="BA18:BA19"/>
    <mergeCell ref="BB18:BC19"/>
    <mergeCell ref="A20:A21"/>
    <mergeCell ref="B20:C21"/>
    <mergeCell ref="D20:D21"/>
    <mergeCell ref="E20:E21"/>
    <mergeCell ref="F20:F21"/>
    <mergeCell ref="G20:G21"/>
    <mergeCell ref="H20:H21"/>
    <mergeCell ref="J20:J21"/>
    <mergeCell ref="K20:K21"/>
    <mergeCell ref="L20:L21"/>
    <mergeCell ref="M20:M21"/>
    <mergeCell ref="N20:N21"/>
    <mergeCell ref="O20:O21"/>
    <mergeCell ref="P20:P21"/>
    <mergeCell ref="Q20:Q21"/>
    <mergeCell ref="R20:R21"/>
    <mergeCell ref="S20:S21"/>
    <mergeCell ref="T20:T21"/>
    <mergeCell ref="Z20:Z21"/>
    <mergeCell ref="AA20:AA21"/>
    <mergeCell ref="AB20:AB21"/>
    <mergeCell ref="AC20:AC21"/>
    <mergeCell ref="AD20:AD21"/>
    <mergeCell ref="AE20:AE21"/>
    <mergeCell ref="AF20:AF21"/>
    <mergeCell ref="AH20:AH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B20:BC21"/>
    <mergeCell ref="A22:A23"/>
    <mergeCell ref="B22:C23"/>
    <mergeCell ref="D22:D23"/>
    <mergeCell ref="E22:E23"/>
    <mergeCell ref="F22:F23"/>
    <mergeCell ref="G22:G23"/>
    <mergeCell ref="H22:H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H22:AH23"/>
    <mergeCell ref="AN22:AN23"/>
    <mergeCell ref="AO22:AO23"/>
    <mergeCell ref="AP22:AP23"/>
    <mergeCell ref="AQ22:AQ23"/>
    <mergeCell ref="AR22:AR23"/>
    <mergeCell ref="AK22:AK23"/>
    <mergeCell ref="AL22:AL23"/>
    <mergeCell ref="AS22:AS23"/>
    <mergeCell ref="AT22:AT23"/>
    <mergeCell ref="AU22:AU23"/>
    <mergeCell ref="AV22:AV23"/>
    <mergeCell ref="AW22:AW23"/>
    <mergeCell ref="AX22:AX23"/>
    <mergeCell ref="AY22:AY23"/>
    <mergeCell ref="AZ22:AZ23"/>
    <mergeCell ref="BA22:BA23"/>
    <mergeCell ref="BB22:BC23"/>
    <mergeCell ref="A24:A25"/>
    <mergeCell ref="B24:C25"/>
    <mergeCell ref="D24:D25"/>
    <mergeCell ref="E24:E25"/>
    <mergeCell ref="F24:F25"/>
    <mergeCell ref="G24:G25"/>
    <mergeCell ref="H24:H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H24:AH25"/>
    <mergeCell ref="AN24:AN25"/>
    <mergeCell ref="AK24:AK25"/>
    <mergeCell ref="AL24:AL25"/>
    <mergeCell ref="AO24:AO25"/>
    <mergeCell ref="AP24:AP25"/>
    <mergeCell ref="AQ24:AQ25"/>
    <mergeCell ref="AR24:AR25"/>
    <mergeCell ref="AS24:AS25"/>
    <mergeCell ref="AT24:AT25"/>
    <mergeCell ref="AU24:AU25"/>
    <mergeCell ref="AV24:AV25"/>
    <mergeCell ref="AW24:AW25"/>
    <mergeCell ref="AX24:AX25"/>
    <mergeCell ref="AY24:AY25"/>
    <mergeCell ref="AZ24:AZ25"/>
    <mergeCell ref="BA24:BA25"/>
    <mergeCell ref="BB24:BC25"/>
    <mergeCell ref="A26:A27"/>
    <mergeCell ref="B26:C27"/>
    <mergeCell ref="D26:D27"/>
    <mergeCell ref="E26:E27"/>
    <mergeCell ref="F26:F27"/>
    <mergeCell ref="G26:G27"/>
    <mergeCell ref="H26:H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H26:AH27"/>
    <mergeCell ref="AW26:AW27"/>
    <mergeCell ref="AJ26:AJ27"/>
    <mergeCell ref="AK26:AK27"/>
    <mergeCell ref="AL26:AL27"/>
    <mergeCell ref="AX26:AX27"/>
    <mergeCell ref="AY26:AY27"/>
    <mergeCell ref="AZ26:AZ27"/>
    <mergeCell ref="BA26:BA27"/>
    <mergeCell ref="BB26:BC27"/>
    <mergeCell ref="AN26:AN27"/>
    <mergeCell ref="AO26:AO27"/>
    <mergeCell ref="AP26:AP27"/>
    <mergeCell ref="AQ26:AQ27"/>
    <mergeCell ref="AR26:AR27"/>
    <mergeCell ref="AS26:AS27"/>
    <mergeCell ref="AT26:AT27"/>
    <mergeCell ref="AU26:AU27"/>
    <mergeCell ref="AV26:AV27"/>
    <mergeCell ref="AY12:AY13"/>
    <mergeCell ref="AZ12:AZ13"/>
    <mergeCell ref="BA12:BA13"/>
    <mergeCell ref="BB12:BC13"/>
    <mergeCell ref="AU14:AU15"/>
    <mergeCell ref="BB14:BC15"/>
    <mergeCell ref="AU16:AU17"/>
    <mergeCell ref="AY16:AY17"/>
    <mergeCell ref="AZ16:AZ17"/>
    <mergeCell ref="BA16:BA17"/>
    <mergeCell ref="BB16:BC17"/>
    <mergeCell ref="AY14:AY15"/>
    <mergeCell ref="AZ14:AZ15"/>
    <mergeCell ref="BA14:BA15"/>
    <mergeCell ref="A28:A29"/>
    <mergeCell ref="K28:K29"/>
    <mergeCell ref="L28:L29"/>
    <mergeCell ref="M28:M29"/>
    <mergeCell ref="N28:N29"/>
    <mergeCell ref="O28:O29"/>
    <mergeCell ref="P28:P29"/>
    <mergeCell ref="Q28:Q29"/>
    <mergeCell ref="T28:T29"/>
    <mergeCell ref="B28:C29"/>
    <mergeCell ref="D28:D29"/>
    <mergeCell ref="E28:E29"/>
    <mergeCell ref="F28:F29"/>
    <mergeCell ref="G28:G29"/>
    <mergeCell ref="H28:H29"/>
    <mergeCell ref="J28:J29"/>
    <mergeCell ref="U28:U29"/>
    <mergeCell ref="V28:V29"/>
    <mergeCell ref="W28:W29"/>
    <mergeCell ref="X28:X29"/>
    <mergeCell ref="Y28:Y29"/>
    <mergeCell ref="Z28:Z29"/>
    <mergeCell ref="AA28:AA29"/>
    <mergeCell ref="AB28:AB29"/>
    <mergeCell ref="AC28:AC29"/>
    <mergeCell ref="AD28:AD29"/>
    <mergeCell ref="AE28:AE29"/>
    <mergeCell ref="AF28:AF29"/>
    <mergeCell ref="AH28:AH29"/>
    <mergeCell ref="AN28:AN29"/>
    <mergeCell ref="AO28:AO29"/>
    <mergeCell ref="AP28:AP29"/>
    <mergeCell ref="AQ28:AQ29"/>
    <mergeCell ref="AR28:AR29"/>
    <mergeCell ref="AK28:AK29"/>
    <mergeCell ref="AL28:AL29"/>
    <mergeCell ref="AS28:AS29"/>
    <mergeCell ref="AT28:AT29"/>
    <mergeCell ref="AU28:AU29"/>
    <mergeCell ref="AV28:AV29"/>
    <mergeCell ref="AW28:AW29"/>
    <mergeCell ref="AX28:AX29"/>
    <mergeCell ref="AY28:AY29"/>
    <mergeCell ref="AZ28:AZ29"/>
    <mergeCell ref="BA28:BA29"/>
    <mergeCell ref="BB28:BC29"/>
    <mergeCell ref="A30:A31"/>
    <mergeCell ref="B30:C31"/>
    <mergeCell ref="D30:D31"/>
    <mergeCell ref="E30:E31"/>
    <mergeCell ref="F30:F31"/>
    <mergeCell ref="G30:G31"/>
    <mergeCell ref="H30:H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H30:AH31"/>
    <mergeCell ref="AN30:AN31"/>
    <mergeCell ref="AJ30:AJ31"/>
    <mergeCell ref="AK30:AK31"/>
    <mergeCell ref="AL30:AL31"/>
    <mergeCell ref="AO30:AO31"/>
    <mergeCell ref="AP30:AP31"/>
    <mergeCell ref="AQ30:AQ31"/>
    <mergeCell ref="AR30:AR31"/>
    <mergeCell ref="AS30:AS31"/>
    <mergeCell ref="AT30:AT31"/>
    <mergeCell ref="AU30:AU31"/>
    <mergeCell ref="AV30:AV31"/>
    <mergeCell ref="AW30:AW31"/>
    <mergeCell ref="AX30:AX31"/>
    <mergeCell ref="AY30:AY31"/>
    <mergeCell ref="AZ30:AZ31"/>
    <mergeCell ref="BA30:BA31"/>
    <mergeCell ref="BB30:BC31"/>
    <mergeCell ref="A32:A33"/>
    <mergeCell ref="B32:C33"/>
    <mergeCell ref="D32:D33"/>
    <mergeCell ref="E32:E33"/>
    <mergeCell ref="F32:F33"/>
    <mergeCell ref="G32:G33"/>
    <mergeCell ref="H32:H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H32:AH33"/>
    <mergeCell ref="AN32:AN33"/>
    <mergeCell ref="AO32:AO33"/>
    <mergeCell ref="AP32:AP33"/>
    <mergeCell ref="AQ32:AQ33"/>
    <mergeCell ref="AR32:AR33"/>
    <mergeCell ref="AS32:AS33"/>
    <mergeCell ref="AJ32:AJ33"/>
    <mergeCell ref="AK32:AK33"/>
    <mergeCell ref="AL32:AL33"/>
    <mergeCell ref="AT32:AT33"/>
    <mergeCell ref="AU32:AU33"/>
    <mergeCell ref="AV32:AV33"/>
    <mergeCell ref="AW32:AW33"/>
    <mergeCell ref="AX32:AX33"/>
    <mergeCell ref="AY32:AY33"/>
    <mergeCell ref="AZ32:AZ33"/>
    <mergeCell ref="BA32:BA33"/>
    <mergeCell ref="BB32:BC33"/>
    <mergeCell ref="A34:A35"/>
    <mergeCell ref="B34:C35"/>
    <mergeCell ref="D34:D35"/>
    <mergeCell ref="E34:E35"/>
    <mergeCell ref="F34:F35"/>
    <mergeCell ref="G34:G35"/>
    <mergeCell ref="H34:H35"/>
    <mergeCell ref="I34:I35"/>
    <mergeCell ref="J34:J35"/>
    <mergeCell ref="L34:L35"/>
    <mergeCell ref="M34:M35"/>
    <mergeCell ref="N34:N35"/>
    <mergeCell ref="O34:O35"/>
    <mergeCell ref="P34:P35"/>
    <mergeCell ref="Q34:Q35"/>
    <mergeCell ref="R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H34:AH35"/>
    <mergeCell ref="AJ34:AJ35"/>
    <mergeCell ref="AK34:AK35"/>
    <mergeCell ref="AL34:AL35"/>
    <mergeCell ref="AN34:AN35"/>
    <mergeCell ref="AX34:AX35"/>
    <mergeCell ref="AY34:AY35"/>
    <mergeCell ref="AZ34:AZ35"/>
    <mergeCell ref="BA34:BA35"/>
    <mergeCell ref="BB34:BC35"/>
    <mergeCell ref="AO34:AO35"/>
    <mergeCell ref="AP34:AP35"/>
    <mergeCell ref="AQ34:AQ35"/>
    <mergeCell ref="AR34:AR35"/>
    <mergeCell ref="AS34:AS35"/>
    <mergeCell ref="AT34:AT35"/>
    <mergeCell ref="AU34:AU35"/>
    <mergeCell ref="AV34:AV35"/>
    <mergeCell ref="AW34:AW35"/>
    <mergeCell ref="BD7:BD9"/>
    <mergeCell ref="BE7:BE9"/>
    <mergeCell ref="BD10:BD11"/>
    <mergeCell ref="BE10:BE11"/>
    <mergeCell ref="BD12:BD13"/>
    <mergeCell ref="BE12:BE13"/>
    <mergeCell ref="BD14:BD15"/>
    <mergeCell ref="BE14:BE15"/>
    <mergeCell ref="BD16:BD17"/>
    <mergeCell ref="BE16:BE17"/>
    <mergeCell ref="BD18:BD19"/>
    <mergeCell ref="BE18:BE19"/>
    <mergeCell ref="BD20:BD21"/>
    <mergeCell ref="BE20:BE21"/>
    <mergeCell ref="BD22:BD23"/>
    <mergeCell ref="BE22:BE23"/>
    <mergeCell ref="BD24:BD25"/>
    <mergeCell ref="BE24:BE25"/>
    <mergeCell ref="BD26:BD27"/>
    <mergeCell ref="BE26:BE27"/>
    <mergeCell ref="BD28:BD29"/>
    <mergeCell ref="BE28:BE29"/>
    <mergeCell ref="BD30:BD31"/>
    <mergeCell ref="BE30:BE31"/>
    <mergeCell ref="BD32:BD33"/>
    <mergeCell ref="BE32:BE33"/>
    <mergeCell ref="BD34:BD35"/>
    <mergeCell ref="BE34:BE35"/>
    <mergeCell ref="BD36:BD37"/>
    <mergeCell ref="BE36:BE37"/>
  </mergeCells>
  <conditionalFormatting sqref="AT10 AN10">
    <cfRule type="containsText" dxfId="344" priority="967" operator="containsText" text="BAJO">
      <formula>NOT(ISERROR(SEARCH("BAJO",AN10)))</formula>
    </cfRule>
    <cfRule type="containsText" dxfId="343" priority="968" operator="containsText" text="MODERADO">
      <formula>NOT(ISERROR(SEARCH("MODERADO",AN10)))</formula>
    </cfRule>
    <cfRule type="containsText" dxfId="342" priority="969" operator="containsText" text="ALTO">
      <formula>NOT(ISERROR(SEARCH("ALTO",AN10)))</formula>
    </cfRule>
    <cfRule type="containsText" dxfId="341" priority="970" operator="containsText" text="EXTREMO">
      <formula>NOT(ISERROR(SEARCH("EXTREMO",AN10)))</formula>
    </cfRule>
  </conditionalFormatting>
  <conditionalFormatting sqref="Q10">
    <cfRule type="containsText" dxfId="340" priority="963" operator="containsText" text="BAJO">
      <formula>NOT(ISERROR(SEARCH("BAJO",Q10)))</formula>
    </cfRule>
    <cfRule type="containsText" dxfId="339" priority="964" operator="containsText" text="MODERADO">
      <formula>NOT(ISERROR(SEARCH("MODERADO",Q10)))</formula>
    </cfRule>
    <cfRule type="containsText" dxfId="338" priority="965" operator="containsText" text="ALTO">
      <formula>NOT(ISERROR(SEARCH("ALTO",Q10)))</formula>
    </cfRule>
    <cfRule type="containsText" dxfId="337" priority="966" operator="containsText" text="EXTREMO">
      <formula>NOT(ISERROR(SEARCH("EXTREMO",Q10)))</formula>
    </cfRule>
  </conditionalFormatting>
  <conditionalFormatting sqref="AF10">
    <cfRule type="containsText" dxfId="336" priority="956" operator="containsText" text="MEDIA">
      <formula>NOT(ISERROR(SEARCH("MEDIA",AF10)))</formula>
    </cfRule>
    <cfRule type="containsText" dxfId="335" priority="957" operator="containsText" text="ALTA">
      <formula>NOT(ISERROR(SEARCH("ALTA",AF10)))</formula>
    </cfRule>
    <cfRule type="containsText" dxfId="334" priority="958" operator="containsText" text="BAJA">
      <formula>NOT(ISERROR(SEARCH("BAJA",AF10)))</formula>
    </cfRule>
    <cfRule type="containsText" dxfId="333" priority="959" operator="containsText" text="BAJO">
      <formula>NOT(ISERROR(SEARCH("BAJO",AF10)))</formula>
    </cfRule>
    <cfRule type="containsText" dxfId="332" priority="960" operator="containsText" text="MODERADO">
      <formula>NOT(ISERROR(SEARCH("MODERADO",AF10)))</formula>
    </cfRule>
    <cfRule type="containsText" dxfId="331" priority="961" operator="containsText" text="ALTO">
      <formula>NOT(ISERROR(SEARCH("ALTO",AF10)))</formula>
    </cfRule>
    <cfRule type="containsText" dxfId="330" priority="962" operator="containsText" text="EXTREMO">
      <formula>NOT(ISERROR(SEARCH("EXTREMO",AF10)))</formula>
    </cfRule>
  </conditionalFormatting>
  <conditionalFormatting sqref="Z10">
    <cfRule type="containsText" dxfId="329" priority="952" operator="containsText" text="BAJO">
      <formula>NOT(ISERROR(SEARCH("BAJO",Z10)))</formula>
    </cfRule>
    <cfRule type="containsText" dxfId="328" priority="953" operator="containsText" text="MODERADO">
      <formula>NOT(ISERROR(SEARCH("MODERADO",Z10)))</formula>
    </cfRule>
    <cfRule type="containsText" dxfId="327" priority="954" operator="containsText" text="ALTO">
      <formula>NOT(ISERROR(SEARCH("ALTO",Z10)))</formula>
    </cfRule>
    <cfRule type="containsText" dxfId="326" priority="955" operator="containsText" text="EXTREMO">
      <formula>NOT(ISERROR(SEARCH("EXTREMO",Z10)))</formula>
    </cfRule>
  </conditionalFormatting>
  <conditionalFormatting sqref="AT12 AN12">
    <cfRule type="containsText" dxfId="325" priority="907" operator="containsText" text="BAJO">
      <formula>NOT(ISERROR(SEARCH("BAJO",AN12)))</formula>
    </cfRule>
    <cfRule type="containsText" dxfId="324" priority="908" operator="containsText" text="MODERADO">
      <formula>NOT(ISERROR(SEARCH("MODERADO",AN12)))</formula>
    </cfRule>
    <cfRule type="containsText" dxfId="323" priority="909" operator="containsText" text="ALTO">
      <formula>NOT(ISERROR(SEARCH("ALTO",AN12)))</formula>
    </cfRule>
    <cfRule type="containsText" dxfId="322" priority="910" operator="containsText" text="EXTREMO">
      <formula>NOT(ISERROR(SEARCH("EXTREMO",AN12)))</formula>
    </cfRule>
  </conditionalFormatting>
  <conditionalFormatting sqref="Q12">
    <cfRule type="containsText" dxfId="321" priority="903" operator="containsText" text="BAJO">
      <formula>NOT(ISERROR(SEARCH("BAJO",Q12)))</formula>
    </cfRule>
    <cfRule type="containsText" dxfId="320" priority="904" operator="containsText" text="MODERADO">
      <formula>NOT(ISERROR(SEARCH("MODERADO",Q12)))</formula>
    </cfRule>
    <cfRule type="containsText" dxfId="319" priority="905" operator="containsText" text="ALTO">
      <formula>NOT(ISERROR(SEARCH("ALTO",Q12)))</formula>
    </cfRule>
    <cfRule type="containsText" dxfId="318" priority="906" operator="containsText" text="EXTREMO">
      <formula>NOT(ISERROR(SEARCH("EXTREMO",Q12)))</formula>
    </cfRule>
  </conditionalFormatting>
  <conditionalFormatting sqref="AF12">
    <cfRule type="containsText" dxfId="317" priority="896" operator="containsText" text="MEDIA">
      <formula>NOT(ISERROR(SEARCH("MEDIA",AF12)))</formula>
    </cfRule>
    <cfRule type="containsText" dxfId="316" priority="897" operator="containsText" text="ALTA">
      <formula>NOT(ISERROR(SEARCH("ALTA",AF12)))</formula>
    </cfRule>
    <cfRule type="containsText" dxfId="315" priority="898" operator="containsText" text="BAJA">
      <formula>NOT(ISERROR(SEARCH("BAJA",AF12)))</formula>
    </cfRule>
    <cfRule type="containsText" dxfId="314" priority="899" operator="containsText" text="BAJO">
      <formula>NOT(ISERROR(SEARCH("BAJO",AF12)))</formula>
    </cfRule>
    <cfRule type="containsText" dxfId="313" priority="900" operator="containsText" text="MODERADO">
      <formula>NOT(ISERROR(SEARCH("MODERADO",AF12)))</formula>
    </cfRule>
    <cfRule type="containsText" dxfId="312" priority="901" operator="containsText" text="ALTO">
      <formula>NOT(ISERROR(SEARCH("ALTO",AF12)))</formula>
    </cfRule>
    <cfRule type="containsText" dxfId="311" priority="902" operator="containsText" text="EXTREMO">
      <formula>NOT(ISERROR(SEARCH("EXTREMO",AF12)))</formula>
    </cfRule>
  </conditionalFormatting>
  <conditionalFormatting sqref="Z12">
    <cfRule type="containsText" dxfId="310" priority="892" operator="containsText" text="BAJO">
      <formula>NOT(ISERROR(SEARCH("BAJO",Z12)))</formula>
    </cfRule>
    <cfRule type="containsText" dxfId="309" priority="893" operator="containsText" text="MODERADO">
      <formula>NOT(ISERROR(SEARCH("MODERADO",Z12)))</formula>
    </cfRule>
    <cfRule type="containsText" dxfId="308" priority="894" operator="containsText" text="ALTO">
      <formula>NOT(ISERROR(SEARCH("ALTO",Z12)))</formula>
    </cfRule>
    <cfRule type="containsText" dxfId="307" priority="895" operator="containsText" text="EXTREMO">
      <formula>NOT(ISERROR(SEARCH("EXTREMO",Z12)))</formula>
    </cfRule>
  </conditionalFormatting>
  <conditionalFormatting sqref="AT18 AN18">
    <cfRule type="containsText" dxfId="306" priority="817" operator="containsText" text="BAJO">
      <formula>NOT(ISERROR(SEARCH("BAJO",AN18)))</formula>
    </cfRule>
    <cfRule type="containsText" dxfId="305" priority="818" operator="containsText" text="MODERADO">
      <formula>NOT(ISERROR(SEARCH("MODERADO",AN18)))</formula>
    </cfRule>
    <cfRule type="containsText" dxfId="304" priority="819" operator="containsText" text="ALTO">
      <formula>NOT(ISERROR(SEARCH("ALTO",AN18)))</formula>
    </cfRule>
    <cfRule type="containsText" dxfId="303" priority="820" operator="containsText" text="EXTREMO">
      <formula>NOT(ISERROR(SEARCH("EXTREMO",AN18)))</formula>
    </cfRule>
  </conditionalFormatting>
  <conditionalFormatting sqref="Q18">
    <cfRule type="containsText" dxfId="302" priority="813" operator="containsText" text="BAJO">
      <formula>NOT(ISERROR(SEARCH("BAJO",Q18)))</formula>
    </cfRule>
    <cfRule type="containsText" dxfId="301" priority="814" operator="containsText" text="MODERADO">
      <formula>NOT(ISERROR(SEARCH("MODERADO",Q18)))</formula>
    </cfRule>
    <cfRule type="containsText" dxfId="300" priority="815" operator="containsText" text="ALTO">
      <formula>NOT(ISERROR(SEARCH("ALTO",Q18)))</formula>
    </cfRule>
    <cfRule type="containsText" dxfId="299" priority="816" operator="containsText" text="EXTREMO">
      <formula>NOT(ISERROR(SEARCH("EXTREMO",Q18)))</formula>
    </cfRule>
  </conditionalFormatting>
  <conditionalFormatting sqref="AF18">
    <cfRule type="containsText" dxfId="298" priority="806" operator="containsText" text="MEDIA">
      <formula>NOT(ISERROR(SEARCH("MEDIA",AF18)))</formula>
    </cfRule>
    <cfRule type="containsText" dxfId="297" priority="807" operator="containsText" text="ALTA">
      <formula>NOT(ISERROR(SEARCH("ALTA",AF18)))</formula>
    </cfRule>
    <cfRule type="containsText" dxfId="296" priority="808" operator="containsText" text="BAJA">
      <formula>NOT(ISERROR(SEARCH("BAJA",AF18)))</formula>
    </cfRule>
    <cfRule type="containsText" dxfId="295" priority="809" operator="containsText" text="BAJO">
      <formula>NOT(ISERROR(SEARCH("BAJO",AF18)))</formula>
    </cfRule>
    <cfRule type="containsText" dxfId="294" priority="810" operator="containsText" text="MODERADO">
      <formula>NOT(ISERROR(SEARCH("MODERADO",AF18)))</formula>
    </cfRule>
    <cfRule type="containsText" dxfId="293" priority="811" operator="containsText" text="ALTO">
      <formula>NOT(ISERROR(SEARCH("ALTO",AF18)))</formula>
    </cfRule>
    <cfRule type="containsText" dxfId="292" priority="812" operator="containsText" text="EXTREMO">
      <formula>NOT(ISERROR(SEARCH("EXTREMO",AF18)))</formula>
    </cfRule>
  </conditionalFormatting>
  <conditionalFormatting sqref="Z18">
    <cfRule type="containsText" dxfId="291" priority="802" operator="containsText" text="BAJO">
      <formula>NOT(ISERROR(SEARCH("BAJO",Z18)))</formula>
    </cfRule>
    <cfRule type="containsText" dxfId="290" priority="803" operator="containsText" text="MODERADO">
      <formula>NOT(ISERROR(SEARCH("MODERADO",Z18)))</formula>
    </cfRule>
    <cfRule type="containsText" dxfId="289" priority="804" operator="containsText" text="ALTO">
      <formula>NOT(ISERROR(SEARCH("ALTO",Z18)))</formula>
    </cfRule>
    <cfRule type="containsText" dxfId="288" priority="805" operator="containsText" text="EXTREMO">
      <formula>NOT(ISERROR(SEARCH("EXTREMO",Z18)))</formula>
    </cfRule>
  </conditionalFormatting>
  <conditionalFormatting sqref="AT20 AN20">
    <cfRule type="containsText" dxfId="287" priority="787" operator="containsText" text="BAJO">
      <formula>NOT(ISERROR(SEARCH("BAJO",AN20)))</formula>
    </cfRule>
    <cfRule type="containsText" dxfId="286" priority="788" operator="containsText" text="MODERADO">
      <formula>NOT(ISERROR(SEARCH("MODERADO",AN20)))</formula>
    </cfRule>
    <cfRule type="containsText" dxfId="285" priority="789" operator="containsText" text="ALTO">
      <formula>NOT(ISERROR(SEARCH("ALTO",AN20)))</formula>
    </cfRule>
    <cfRule type="containsText" dxfId="284" priority="790" operator="containsText" text="EXTREMO">
      <formula>NOT(ISERROR(SEARCH("EXTREMO",AN20)))</formula>
    </cfRule>
  </conditionalFormatting>
  <conditionalFormatting sqref="Q20">
    <cfRule type="containsText" dxfId="283" priority="783" operator="containsText" text="BAJO">
      <formula>NOT(ISERROR(SEARCH("BAJO",Q20)))</formula>
    </cfRule>
    <cfRule type="containsText" dxfId="282" priority="784" operator="containsText" text="MODERADO">
      <formula>NOT(ISERROR(SEARCH("MODERADO",Q20)))</formula>
    </cfRule>
    <cfRule type="containsText" dxfId="281" priority="785" operator="containsText" text="ALTO">
      <formula>NOT(ISERROR(SEARCH("ALTO",Q20)))</formula>
    </cfRule>
    <cfRule type="containsText" dxfId="280" priority="786" operator="containsText" text="EXTREMO">
      <formula>NOT(ISERROR(SEARCH("EXTREMO",Q20)))</formula>
    </cfRule>
  </conditionalFormatting>
  <conditionalFormatting sqref="AF20">
    <cfRule type="containsText" dxfId="279" priority="776" operator="containsText" text="MEDIA">
      <formula>NOT(ISERROR(SEARCH("MEDIA",AF20)))</formula>
    </cfRule>
    <cfRule type="containsText" dxfId="278" priority="777" operator="containsText" text="ALTA">
      <formula>NOT(ISERROR(SEARCH("ALTA",AF20)))</formula>
    </cfRule>
    <cfRule type="containsText" dxfId="277" priority="778" operator="containsText" text="BAJA">
      <formula>NOT(ISERROR(SEARCH("BAJA",AF20)))</formula>
    </cfRule>
    <cfRule type="containsText" dxfId="276" priority="779" operator="containsText" text="BAJO">
      <formula>NOT(ISERROR(SEARCH("BAJO",AF20)))</formula>
    </cfRule>
    <cfRule type="containsText" dxfId="275" priority="780" operator="containsText" text="MODERADO">
      <formula>NOT(ISERROR(SEARCH("MODERADO",AF20)))</formula>
    </cfRule>
    <cfRule type="containsText" dxfId="274" priority="781" operator="containsText" text="ALTO">
      <formula>NOT(ISERROR(SEARCH("ALTO",AF20)))</formula>
    </cfRule>
    <cfRule type="containsText" dxfId="273" priority="782" operator="containsText" text="EXTREMO">
      <formula>NOT(ISERROR(SEARCH("EXTREMO",AF20)))</formula>
    </cfRule>
  </conditionalFormatting>
  <conditionalFormatting sqref="Z20">
    <cfRule type="containsText" dxfId="272" priority="772" operator="containsText" text="BAJO">
      <formula>NOT(ISERROR(SEARCH("BAJO",Z20)))</formula>
    </cfRule>
    <cfRule type="containsText" dxfId="271" priority="773" operator="containsText" text="MODERADO">
      <formula>NOT(ISERROR(SEARCH("MODERADO",Z20)))</formula>
    </cfRule>
    <cfRule type="containsText" dxfId="270" priority="774" operator="containsText" text="ALTO">
      <formula>NOT(ISERROR(SEARCH("ALTO",Z20)))</formula>
    </cfRule>
    <cfRule type="containsText" dxfId="269" priority="775" operator="containsText" text="EXTREMO">
      <formula>NOT(ISERROR(SEARCH("EXTREMO",Z20)))</formula>
    </cfRule>
  </conditionalFormatting>
  <conditionalFormatting sqref="AT22 AN22">
    <cfRule type="containsText" dxfId="268" priority="757" operator="containsText" text="BAJO">
      <formula>NOT(ISERROR(SEARCH("BAJO",AN22)))</formula>
    </cfRule>
    <cfRule type="containsText" dxfId="267" priority="758" operator="containsText" text="MODERADO">
      <formula>NOT(ISERROR(SEARCH("MODERADO",AN22)))</formula>
    </cfRule>
    <cfRule type="containsText" dxfId="266" priority="759" operator="containsText" text="ALTO">
      <formula>NOT(ISERROR(SEARCH("ALTO",AN22)))</formula>
    </cfRule>
    <cfRule type="containsText" dxfId="265" priority="760" operator="containsText" text="EXTREMO">
      <formula>NOT(ISERROR(SEARCH("EXTREMO",AN22)))</formula>
    </cfRule>
  </conditionalFormatting>
  <conditionalFormatting sqref="Q22">
    <cfRule type="containsText" dxfId="264" priority="753" operator="containsText" text="BAJO">
      <formula>NOT(ISERROR(SEARCH("BAJO",Q22)))</formula>
    </cfRule>
    <cfRule type="containsText" dxfId="263" priority="754" operator="containsText" text="MODERADO">
      <formula>NOT(ISERROR(SEARCH("MODERADO",Q22)))</formula>
    </cfRule>
    <cfRule type="containsText" dxfId="262" priority="755" operator="containsText" text="ALTO">
      <formula>NOT(ISERROR(SEARCH("ALTO",Q22)))</formula>
    </cfRule>
    <cfRule type="containsText" dxfId="261" priority="756" operator="containsText" text="EXTREMO">
      <formula>NOT(ISERROR(SEARCH("EXTREMO",Q22)))</formula>
    </cfRule>
  </conditionalFormatting>
  <conditionalFormatting sqref="AF22">
    <cfRule type="containsText" dxfId="260" priority="746" operator="containsText" text="MEDIA">
      <formula>NOT(ISERROR(SEARCH("MEDIA",AF22)))</formula>
    </cfRule>
    <cfRule type="containsText" dxfId="259" priority="747" operator="containsText" text="ALTA">
      <formula>NOT(ISERROR(SEARCH("ALTA",AF22)))</formula>
    </cfRule>
    <cfRule type="containsText" dxfId="258" priority="748" operator="containsText" text="BAJA">
      <formula>NOT(ISERROR(SEARCH("BAJA",AF22)))</formula>
    </cfRule>
    <cfRule type="containsText" dxfId="257" priority="749" operator="containsText" text="BAJO">
      <formula>NOT(ISERROR(SEARCH("BAJO",AF22)))</formula>
    </cfRule>
    <cfRule type="containsText" dxfId="256" priority="750" operator="containsText" text="MODERADO">
      <formula>NOT(ISERROR(SEARCH("MODERADO",AF22)))</formula>
    </cfRule>
    <cfRule type="containsText" dxfId="255" priority="751" operator="containsText" text="ALTO">
      <formula>NOT(ISERROR(SEARCH("ALTO",AF22)))</formula>
    </cfRule>
    <cfRule type="containsText" dxfId="254" priority="752" operator="containsText" text="EXTREMO">
      <formula>NOT(ISERROR(SEARCH("EXTREMO",AF22)))</formula>
    </cfRule>
  </conditionalFormatting>
  <conditionalFormatting sqref="Z22">
    <cfRule type="containsText" dxfId="253" priority="742" operator="containsText" text="BAJO">
      <formula>NOT(ISERROR(SEARCH("BAJO",Z22)))</formula>
    </cfRule>
    <cfRule type="containsText" dxfId="252" priority="743" operator="containsText" text="MODERADO">
      <formula>NOT(ISERROR(SEARCH("MODERADO",Z22)))</formula>
    </cfRule>
    <cfRule type="containsText" dxfId="251" priority="744" operator="containsText" text="ALTO">
      <formula>NOT(ISERROR(SEARCH("ALTO",Z22)))</formula>
    </cfRule>
    <cfRule type="containsText" dxfId="250" priority="745" operator="containsText" text="EXTREMO">
      <formula>NOT(ISERROR(SEARCH("EXTREMO",Z22)))</formula>
    </cfRule>
  </conditionalFormatting>
  <conditionalFormatting sqref="AT24 AN24">
    <cfRule type="containsText" dxfId="249" priority="727" operator="containsText" text="BAJO">
      <formula>NOT(ISERROR(SEARCH("BAJO",AN24)))</formula>
    </cfRule>
    <cfRule type="containsText" dxfId="248" priority="728" operator="containsText" text="MODERADO">
      <formula>NOT(ISERROR(SEARCH("MODERADO",AN24)))</formula>
    </cfRule>
    <cfRule type="containsText" dxfId="247" priority="729" operator="containsText" text="ALTO">
      <formula>NOT(ISERROR(SEARCH("ALTO",AN24)))</formula>
    </cfRule>
    <cfRule type="containsText" dxfId="246" priority="730" operator="containsText" text="EXTREMO">
      <formula>NOT(ISERROR(SEARCH("EXTREMO",AN24)))</formula>
    </cfRule>
  </conditionalFormatting>
  <conditionalFormatting sqref="Q24">
    <cfRule type="containsText" dxfId="245" priority="723" operator="containsText" text="BAJO">
      <formula>NOT(ISERROR(SEARCH("BAJO",Q24)))</formula>
    </cfRule>
    <cfRule type="containsText" dxfId="244" priority="724" operator="containsText" text="MODERADO">
      <formula>NOT(ISERROR(SEARCH("MODERADO",Q24)))</formula>
    </cfRule>
    <cfRule type="containsText" dxfId="243" priority="725" operator="containsText" text="ALTO">
      <formula>NOT(ISERROR(SEARCH("ALTO",Q24)))</formula>
    </cfRule>
    <cfRule type="containsText" dxfId="242" priority="726" operator="containsText" text="EXTREMO">
      <formula>NOT(ISERROR(SEARCH("EXTREMO",Q24)))</formula>
    </cfRule>
  </conditionalFormatting>
  <conditionalFormatting sqref="AF24">
    <cfRule type="containsText" dxfId="241" priority="716" operator="containsText" text="MEDIA">
      <formula>NOT(ISERROR(SEARCH("MEDIA",AF24)))</formula>
    </cfRule>
    <cfRule type="containsText" dxfId="240" priority="717" operator="containsText" text="ALTA">
      <formula>NOT(ISERROR(SEARCH("ALTA",AF24)))</formula>
    </cfRule>
    <cfRule type="containsText" dxfId="239" priority="718" operator="containsText" text="BAJA">
      <formula>NOT(ISERROR(SEARCH("BAJA",AF24)))</formula>
    </cfRule>
    <cfRule type="containsText" dxfId="238" priority="719" operator="containsText" text="BAJO">
      <formula>NOT(ISERROR(SEARCH("BAJO",AF24)))</formula>
    </cfRule>
    <cfRule type="containsText" dxfId="237" priority="720" operator="containsText" text="MODERADO">
      <formula>NOT(ISERROR(SEARCH("MODERADO",AF24)))</formula>
    </cfRule>
    <cfRule type="containsText" dxfId="236" priority="721" operator="containsText" text="ALTO">
      <formula>NOT(ISERROR(SEARCH("ALTO",AF24)))</formula>
    </cfRule>
    <cfRule type="containsText" dxfId="235" priority="722" operator="containsText" text="EXTREMO">
      <formula>NOT(ISERROR(SEARCH("EXTREMO",AF24)))</formula>
    </cfRule>
  </conditionalFormatting>
  <conditionalFormatting sqref="Z24">
    <cfRule type="containsText" dxfId="234" priority="712" operator="containsText" text="BAJO">
      <formula>NOT(ISERROR(SEARCH("BAJO",Z24)))</formula>
    </cfRule>
    <cfRule type="containsText" dxfId="233" priority="713" operator="containsText" text="MODERADO">
      <formula>NOT(ISERROR(SEARCH("MODERADO",Z24)))</formula>
    </cfRule>
    <cfRule type="containsText" dxfId="232" priority="714" operator="containsText" text="ALTO">
      <formula>NOT(ISERROR(SEARCH("ALTO",Z24)))</formula>
    </cfRule>
    <cfRule type="containsText" dxfId="231" priority="715" operator="containsText" text="EXTREMO">
      <formula>NOT(ISERROR(SEARCH("EXTREMO",Z24)))</formula>
    </cfRule>
  </conditionalFormatting>
  <conditionalFormatting sqref="AT26 AN26">
    <cfRule type="containsText" dxfId="230" priority="697" operator="containsText" text="BAJO">
      <formula>NOT(ISERROR(SEARCH("BAJO",AN26)))</formula>
    </cfRule>
    <cfRule type="containsText" dxfId="229" priority="698" operator="containsText" text="MODERADO">
      <formula>NOT(ISERROR(SEARCH("MODERADO",AN26)))</formula>
    </cfRule>
    <cfRule type="containsText" dxfId="228" priority="699" operator="containsText" text="ALTO">
      <formula>NOT(ISERROR(SEARCH("ALTO",AN26)))</formula>
    </cfRule>
    <cfRule type="containsText" dxfId="227" priority="700" operator="containsText" text="EXTREMO">
      <formula>NOT(ISERROR(SEARCH("EXTREMO",AN26)))</formula>
    </cfRule>
  </conditionalFormatting>
  <conditionalFormatting sqref="Q26">
    <cfRule type="containsText" dxfId="226" priority="693" operator="containsText" text="BAJO">
      <formula>NOT(ISERROR(SEARCH("BAJO",Q26)))</formula>
    </cfRule>
    <cfRule type="containsText" dxfId="225" priority="694" operator="containsText" text="MODERADO">
      <formula>NOT(ISERROR(SEARCH("MODERADO",Q26)))</formula>
    </cfRule>
    <cfRule type="containsText" dxfId="224" priority="695" operator="containsText" text="ALTO">
      <formula>NOT(ISERROR(SEARCH("ALTO",Q26)))</formula>
    </cfRule>
    <cfRule type="containsText" dxfId="223" priority="696" operator="containsText" text="EXTREMO">
      <formula>NOT(ISERROR(SEARCH("EXTREMO",Q26)))</formula>
    </cfRule>
  </conditionalFormatting>
  <conditionalFormatting sqref="AF26">
    <cfRule type="containsText" dxfId="222" priority="686" operator="containsText" text="MEDIA">
      <formula>NOT(ISERROR(SEARCH("MEDIA",AF26)))</formula>
    </cfRule>
    <cfRule type="containsText" dxfId="221" priority="687" operator="containsText" text="ALTA">
      <formula>NOT(ISERROR(SEARCH("ALTA",AF26)))</formula>
    </cfRule>
    <cfRule type="containsText" dxfId="220" priority="688" operator="containsText" text="BAJA">
      <formula>NOT(ISERROR(SEARCH("BAJA",AF26)))</formula>
    </cfRule>
    <cfRule type="containsText" dxfId="219" priority="689" operator="containsText" text="BAJO">
      <formula>NOT(ISERROR(SEARCH("BAJO",AF26)))</formula>
    </cfRule>
    <cfRule type="containsText" dxfId="218" priority="690" operator="containsText" text="MODERADO">
      <formula>NOT(ISERROR(SEARCH("MODERADO",AF26)))</formula>
    </cfRule>
    <cfRule type="containsText" dxfId="217" priority="691" operator="containsText" text="ALTO">
      <formula>NOT(ISERROR(SEARCH("ALTO",AF26)))</formula>
    </cfRule>
    <cfRule type="containsText" dxfId="216" priority="692" operator="containsText" text="EXTREMO">
      <formula>NOT(ISERROR(SEARCH("EXTREMO",AF26)))</formula>
    </cfRule>
  </conditionalFormatting>
  <conditionalFormatting sqref="Z26">
    <cfRule type="containsText" dxfId="215" priority="682" operator="containsText" text="BAJO">
      <formula>NOT(ISERROR(SEARCH("BAJO",Z26)))</formula>
    </cfRule>
    <cfRule type="containsText" dxfId="214" priority="683" operator="containsText" text="MODERADO">
      <formula>NOT(ISERROR(SEARCH("MODERADO",Z26)))</formula>
    </cfRule>
    <cfRule type="containsText" dxfId="213" priority="684" operator="containsText" text="ALTO">
      <formula>NOT(ISERROR(SEARCH("ALTO",Z26)))</formula>
    </cfRule>
    <cfRule type="containsText" dxfId="212" priority="685" operator="containsText" text="EXTREMO">
      <formula>NOT(ISERROR(SEARCH("EXTREMO",Z26)))</formula>
    </cfRule>
  </conditionalFormatting>
  <conditionalFormatting sqref="AT28 AN28">
    <cfRule type="containsText" dxfId="211" priority="667" operator="containsText" text="BAJO">
      <formula>NOT(ISERROR(SEARCH("BAJO",AN28)))</formula>
    </cfRule>
    <cfRule type="containsText" dxfId="210" priority="668" operator="containsText" text="MODERADO">
      <formula>NOT(ISERROR(SEARCH("MODERADO",AN28)))</formula>
    </cfRule>
    <cfRule type="containsText" dxfId="209" priority="669" operator="containsText" text="ALTO">
      <formula>NOT(ISERROR(SEARCH("ALTO",AN28)))</formula>
    </cfRule>
    <cfRule type="containsText" dxfId="208" priority="670" operator="containsText" text="EXTREMO">
      <formula>NOT(ISERROR(SEARCH("EXTREMO",AN28)))</formula>
    </cfRule>
  </conditionalFormatting>
  <conditionalFormatting sqref="Q28">
    <cfRule type="containsText" dxfId="207" priority="663" operator="containsText" text="BAJO">
      <formula>NOT(ISERROR(SEARCH("BAJO",Q28)))</formula>
    </cfRule>
    <cfRule type="containsText" dxfId="206" priority="664" operator="containsText" text="MODERADO">
      <formula>NOT(ISERROR(SEARCH("MODERADO",Q28)))</formula>
    </cfRule>
    <cfRule type="containsText" dxfId="205" priority="665" operator="containsText" text="ALTO">
      <formula>NOT(ISERROR(SEARCH("ALTO",Q28)))</formula>
    </cfRule>
    <cfRule type="containsText" dxfId="204" priority="666" operator="containsText" text="EXTREMO">
      <formula>NOT(ISERROR(SEARCH("EXTREMO",Q28)))</formula>
    </cfRule>
  </conditionalFormatting>
  <conditionalFormatting sqref="AF28">
    <cfRule type="containsText" dxfId="203" priority="656" operator="containsText" text="MEDIA">
      <formula>NOT(ISERROR(SEARCH("MEDIA",AF28)))</formula>
    </cfRule>
    <cfRule type="containsText" dxfId="202" priority="657" operator="containsText" text="ALTA">
      <formula>NOT(ISERROR(SEARCH("ALTA",AF28)))</formula>
    </cfRule>
    <cfRule type="containsText" dxfId="201" priority="658" operator="containsText" text="BAJA">
      <formula>NOT(ISERROR(SEARCH("BAJA",AF28)))</formula>
    </cfRule>
    <cfRule type="containsText" dxfId="200" priority="659" operator="containsText" text="BAJO">
      <formula>NOT(ISERROR(SEARCH("BAJO",AF28)))</formula>
    </cfRule>
    <cfRule type="containsText" dxfId="199" priority="660" operator="containsText" text="MODERADO">
      <formula>NOT(ISERROR(SEARCH("MODERADO",AF28)))</formula>
    </cfRule>
    <cfRule type="containsText" dxfId="198" priority="661" operator="containsText" text="ALTO">
      <formula>NOT(ISERROR(SEARCH("ALTO",AF28)))</formula>
    </cfRule>
    <cfRule type="containsText" dxfId="197" priority="662" operator="containsText" text="EXTREMO">
      <formula>NOT(ISERROR(SEARCH("EXTREMO",AF28)))</formula>
    </cfRule>
  </conditionalFormatting>
  <conditionalFormatting sqref="Z28">
    <cfRule type="containsText" dxfId="196" priority="652" operator="containsText" text="BAJO">
      <formula>NOT(ISERROR(SEARCH("BAJO",Z28)))</formula>
    </cfRule>
    <cfRule type="containsText" dxfId="195" priority="653" operator="containsText" text="MODERADO">
      <formula>NOT(ISERROR(SEARCH("MODERADO",Z28)))</formula>
    </cfRule>
    <cfRule type="containsText" dxfId="194" priority="654" operator="containsText" text="ALTO">
      <formula>NOT(ISERROR(SEARCH("ALTO",Z28)))</formula>
    </cfRule>
    <cfRule type="containsText" dxfId="193" priority="655" operator="containsText" text="EXTREMO">
      <formula>NOT(ISERROR(SEARCH("EXTREMO",Z28)))</formula>
    </cfRule>
  </conditionalFormatting>
  <conditionalFormatting sqref="AT30 AN30">
    <cfRule type="containsText" dxfId="192" priority="637" operator="containsText" text="BAJO">
      <formula>NOT(ISERROR(SEARCH("BAJO",AN30)))</formula>
    </cfRule>
    <cfRule type="containsText" dxfId="191" priority="638" operator="containsText" text="MODERADO">
      <formula>NOT(ISERROR(SEARCH("MODERADO",AN30)))</formula>
    </cfRule>
    <cfRule type="containsText" dxfId="190" priority="639" operator="containsText" text="ALTO">
      <formula>NOT(ISERROR(SEARCH("ALTO",AN30)))</formula>
    </cfRule>
    <cfRule type="containsText" dxfId="189" priority="640" operator="containsText" text="EXTREMO">
      <formula>NOT(ISERROR(SEARCH("EXTREMO",AN30)))</formula>
    </cfRule>
  </conditionalFormatting>
  <conditionalFormatting sqref="Q30">
    <cfRule type="containsText" dxfId="188" priority="633" operator="containsText" text="BAJO">
      <formula>NOT(ISERROR(SEARCH("BAJO",Q30)))</formula>
    </cfRule>
    <cfRule type="containsText" dxfId="187" priority="634" operator="containsText" text="MODERADO">
      <formula>NOT(ISERROR(SEARCH("MODERADO",Q30)))</formula>
    </cfRule>
    <cfRule type="containsText" dxfId="186" priority="635" operator="containsText" text="ALTO">
      <formula>NOT(ISERROR(SEARCH("ALTO",Q30)))</formula>
    </cfRule>
    <cfRule type="containsText" dxfId="185" priority="636" operator="containsText" text="EXTREMO">
      <formula>NOT(ISERROR(SEARCH("EXTREMO",Q30)))</formula>
    </cfRule>
  </conditionalFormatting>
  <conditionalFormatting sqref="AF30">
    <cfRule type="containsText" dxfId="184" priority="626" operator="containsText" text="MEDIA">
      <formula>NOT(ISERROR(SEARCH("MEDIA",AF30)))</formula>
    </cfRule>
    <cfRule type="containsText" dxfId="183" priority="627" operator="containsText" text="ALTA">
      <formula>NOT(ISERROR(SEARCH("ALTA",AF30)))</formula>
    </cfRule>
    <cfRule type="containsText" dxfId="182" priority="628" operator="containsText" text="BAJA">
      <formula>NOT(ISERROR(SEARCH("BAJA",AF30)))</formula>
    </cfRule>
    <cfRule type="containsText" dxfId="181" priority="629" operator="containsText" text="BAJO">
      <formula>NOT(ISERROR(SEARCH("BAJO",AF30)))</formula>
    </cfRule>
    <cfRule type="containsText" dxfId="180" priority="630" operator="containsText" text="MODERADO">
      <formula>NOT(ISERROR(SEARCH("MODERADO",AF30)))</formula>
    </cfRule>
    <cfRule type="containsText" dxfId="179" priority="631" operator="containsText" text="ALTO">
      <formula>NOT(ISERROR(SEARCH("ALTO",AF30)))</formula>
    </cfRule>
    <cfRule type="containsText" dxfId="178" priority="632" operator="containsText" text="EXTREMO">
      <formula>NOT(ISERROR(SEARCH("EXTREMO",AF30)))</formula>
    </cfRule>
  </conditionalFormatting>
  <conditionalFormatting sqref="Z30">
    <cfRule type="containsText" dxfId="177" priority="622" operator="containsText" text="BAJO">
      <formula>NOT(ISERROR(SEARCH("BAJO",Z30)))</formula>
    </cfRule>
    <cfRule type="containsText" dxfId="176" priority="623" operator="containsText" text="MODERADO">
      <formula>NOT(ISERROR(SEARCH("MODERADO",Z30)))</formula>
    </cfRule>
    <cfRule type="containsText" dxfId="175" priority="624" operator="containsText" text="ALTO">
      <formula>NOT(ISERROR(SEARCH("ALTO",Z30)))</formula>
    </cfRule>
    <cfRule type="containsText" dxfId="174" priority="625" operator="containsText" text="EXTREMO">
      <formula>NOT(ISERROR(SEARCH("EXTREMO",Z30)))</formula>
    </cfRule>
  </conditionalFormatting>
  <conditionalFormatting sqref="AT36 AN36">
    <cfRule type="containsText" dxfId="173" priority="427" operator="containsText" text="BAJO">
      <formula>NOT(ISERROR(SEARCH("BAJO",AN36)))</formula>
    </cfRule>
    <cfRule type="containsText" dxfId="172" priority="428" operator="containsText" text="MODERADO">
      <formula>NOT(ISERROR(SEARCH("MODERADO",AN36)))</formula>
    </cfRule>
    <cfRule type="containsText" dxfId="171" priority="429" operator="containsText" text="ALTO">
      <formula>NOT(ISERROR(SEARCH("ALTO",AN36)))</formula>
    </cfRule>
    <cfRule type="containsText" dxfId="170" priority="430" operator="containsText" text="EXTREMO">
      <formula>NOT(ISERROR(SEARCH("EXTREMO",AN36)))</formula>
    </cfRule>
  </conditionalFormatting>
  <conditionalFormatting sqref="Q36">
    <cfRule type="containsText" dxfId="169" priority="423" operator="containsText" text="BAJO">
      <formula>NOT(ISERROR(SEARCH("BAJO",Q36)))</formula>
    </cfRule>
    <cfRule type="containsText" dxfId="168" priority="424" operator="containsText" text="MODERADO">
      <formula>NOT(ISERROR(SEARCH("MODERADO",Q36)))</formula>
    </cfRule>
    <cfRule type="containsText" dxfId="167" priority="425" operator="containsText" text="ALTO">
      <formula>NOT(ISERROR(SEARCH("ALTO",Q36)))</formula>
    </cfRule>
    <cfRule type="containsText" dxfId="166" priority="426" operator="containsText" text="EXTREMO">
      <formula>NOT(ISERROR(SEARCH("EXTREMO",Q36)))</formula>
    </cfRule>
  </conditionalFormatting>
  <conditionalFormatting sqref="AF36">
    <cfRule type="containsText" dxfId="165" priority="416" operator="containsText" text="MEDIA">
      <formula>NOT(ISERROR(SEARCH("MEDIA",AF36)))</formula>
    </cfRule>
    <cfRule type="containsText" dxfId="164" priority="417" operator="containsText" text="ALTA">
      <formula>NOT(ISERROR(SEARCH("ALTA",AF36)))</formula>
    </cfRule>
    <cfRule type="containsText" dxfId="163" priority="418" operator="containsText" text="BAJA">
      <formula>NOT(ISERROR(SEARCH("BAJA",AF36)))</formula>
    </cfRule>
    <cfRule type="containsText" dxfId="162" priority="419" operator="containsText" text="BAJO">
      <formula>NOT(ISERROR(SEARCH("BAJO",AF36)))</formula>
    </cfRule>
    <cfRule type="containsText" dxfId="161" priority="420" operator="containsText" text="MODERADO">
      <formula>NOT(ISERROR(SEARCH("MODERADO",AF36)))</formula>
    </cfRule>
    <cfRule type="containsText" dxfId="160" priority="421" operator="containsText" text="ALTO">
      <formula>NOT(ISERROR(SEARCH("ALTO",AF36)))</formula>
    </cfRule>
    <cfRule type="containsText" dxfId="159" priority="422" operator="containsText" text="EXTREMO">
      <formula>NOT(ISERROR(SEARCH("EXTREMO",AF36)))</formula>
    </cfRule>
  </conditionalFormatting>
  <conditionalFormatting sqref="Z36">
    <cfRule type="containsText" dxfId="158" priority="412" operator="containsText" text="BAJO">
      <formula>NOT(ISERROR(SEARCH("BAJO",Z36)))</formula>
    </cfRule>
    <cfRule type="containsText" dxfId="157" priority="413" operator="containsText" text="MODERADO">
      <formula>NOT(ISERROR(SEARCH("MODERADO",Z36)))</formula>
    </cfRule>
    <cfRule type="containsText" dxfId="156" priority="414" operator="containsText" text="ALTO">
      <formula>NOT(ISERROR(SEARCH("ALTO",Z36)))</formula>
    </cfRule>
    <cfRule type="containsText" dxfId="155" priority="415" operator="containsText" text="EXTREMO">
      <formula>NOT(ISERROR(SEARCH("EXTREMO",Z36)))</formula>
    </cfRule>
  </conditionalFormatting>
  <conditionalFormatting sqref="BA36">
    <cfRule type="containsText" dxfId="154" priority="405" operator="containsText" text="MEDIA">
      <formula>NOT(ISERROR(SEARCH("MEDIA",BA36)))</formula>
    </cfRule>
    <cfRule type="containsText" dxfId="153" priority="406" operator="containsText" text="ALTA">
      <formula>NOT(ISERROR(SEARCH("ALTA",BA36)))</formula>
    </cfRule>
    <cfRule type="containsText" dxfId="152" priority="407" operator="containsText" text="BAJA">
      <formula>NOT(ISERROR(SEARCH("BAJA",BA36)))</formula>
    </cfRule>
    <cfRule type="containsText" dxfId="151" priority="408" operator="containsText" text="BAJO">
      <formula>NOT(ISERROR(SEARCH("BAJO",BA36)))</formula>
    </cfRule>
    <cfRule type="containsText" dxfId="150" priority="409" operator="containsText" text="MODERADO">
      <formula>NOT(ISERROR(SEARCH("MODERADO",BA36)))</formula>
    </cfRule>
    <cfRule type="containsText" dxfId="149" priority="410" operator="containsText" text="ALTO">
      <formula>NOT(ISERROR(SEARCH("ALTO",BA36)))</formula>
    </cfRule>
    <cfRule type="containsText" dxfId="148" priority="411" operator="containsText" text="EXTREMO">
      <formula>NOT(ISERROR(SEARCH("EXTREMO",BA36)))</formula>
    </cfRule>
  </conditionalFormatting>
  <conditionalFormatting sqref="AU36">
    <cfRule type="containsText" dxfId="147" priority="401" operator="containsText" text="BAJO">
      <formula>NOT(ISERROR(SEARCH("BAJO",AU36)))</formula>
    </cfRule>
    <cfRule type="containsText" dxfId="146" priority="402" operator="containsText" text="MODERADO">
      <formula>NOT(ISERROR(SEARCH("MODERADO",AU36)))</formula>
    </cfRule>
    <cfRule type="containsText" dxfId="145" priority="403" operator="containsText" text="ALTO">
      <formula>NOT(ISERROR(SEARCH("ALTO",AU36)))</formula>
    </cfRule>
    <cfRule type="containsText" dxfId="144" priority="404" operator="containsText" text="EXTREMO">
      <formula>NOT(ISERROR(SEARCH("EXTREMO",AU36)))</formula>
    </cfRule>
  </conditionalFormatting>
  <conditionalFormatting sqref="AT34 AN34">
    <cfRule type="containsText" dxfId="143" priority="397" operator="containsText" text="BAJO">
      <formula>NOT(ISERROR(SEARCH("BAJO",AN34)))</formula>
    </cfRule>
    <cfRule type="containsText" dxfId="142" priority="398" operator="containsText" text="MODERADO">
      <formula>NOT(ISERROR(SEARCH("MODERADO",AN34)))</formula>
    </cfRule>
    <cfRule type="containsText" dxfId="141" priority="399" operator="containsText" text="ALTO">
      <formula>NOT(ISERROR(SEARCH("ALTO",AN34)))</formula>
    </cfRule>
    <cfRule type="containsText" dxfId="140" priority="400" operator="containsText" text="EXTREMO">
      <formula>NOT(ISERROR(SEARCH("EXTREMO",AN34)))</formula>
    </cfRule>
  </conditionalFormatting>
  <conditionalFormatting sqref="Q34">
    <cfRule type="containsText" dxfId="139" priority="393" operator="containsText" text="BAJO">
      <formula>NOT(ISERROR(SEARCH("BAJO",Q34)))</formula>
    </cfRule>
    <cfRule type="containsText" dxfId="138" priority="394" operator="containsText" text="MODERADO">
      <formula>NOT(ISERROR(SEARCH("MODERADO",Q34)))</formula>
    </cfRule>
    <cfRule type="containsText" dxfId="137" priority="395" operator="containsText" text="ALTO">
      <formula>NOT(ISERROR(SEARCH("ALTO",Q34)))</formula>
    </cfRule>
    <cfRule type="containsText" dxfId="136" priority="396" operator="containsText" text="EXTREMO">
      <formula>NOT(ISERROR(SEARCH("EXTREMO",Q34)))</formula>
    </cfRule>
  </conditionalFormatting>
  <conditionalFormatting sqref="AF34">
    <cfRule type="containsText" dxfId="135" priority="386" operator="containsText" text="MEDIA">
      <formula>NOT(ISERROR(SEARCH("MEDIA",AF34)))</formula>
    </cfRule>
    <cfRule type="containsText" dxfId="134" priority="387" operator="containsText" text="ALTA">
      <formula>NOT(ISERROR(SEARCH("ALTA",AF34)))</formula>
    </cfRule>
    <cfRule type="containsText" dxfId="133" priority="388" operator="containsText" text="BAJA">
      <formula>NOT(ISERROR(SEARCH("BAJA",AF34)))</formula>
    </cfRule>
    <cfRule type="containsText" dxfId="132" priority="389" operator="containsText" text="BAJO">
      <formula>NOT(ISERROR(SEARCH("BAJO",AF34)))</formula>
    </cfRule>
    <cfRule type="containsText" dxfId="131" priority="390" operator="containsText" text="MODERADO">
      <formula>NOT(ISERROR(SEARCH("MODERADO",AF34)))</formula>
    </cfRule>
    <cfRule type="containsText" dxfId="130" priority="391" operator="containsText" text="ALTO">
      <formula>NOT(ISERROR(SEARCH("ALTO",AF34)))</formula>
    </cfRule>
    <cfRule type="containsText" dxfId="129" priority="392" operator="containsText" text="EXTREMO">
      <formula>NOT(ISERROR(SEARCH("EXTREMO",AF34)))</formula>
    </cfRule>
  </conditionalFormatting>
  <conditionalFormatting sqref="Z34">
    <cfRule type="containsText" dxfId="128" priority="382" operator="containsText" text="BAJO">
      <formula>NOT(ISERROR(SEARCH("BAJO",Z34)))</formula>
    </cfRule>
    <cfRule type="containsText" dxfId="127" priority="383" operator="containsText" text="MODERADO">
      <formula>NOT(ISERROR(SEARCH("MODERADO",Z34)))</formula>
    </cfRule>
    <cfRule type="containsText" dxfId="126" priority="384" operator="containsText" text="ALTO">
      <formula>NOT(ISERROR(SEARCH("ALTO",Z34)))</formula>
    </cfRule>
    <cfRule type="containsText" dxfId="125" priority="385" operator="containsText" text="EXTREMO">
      <formula>NOT(ISERROR(SEARCH("EXTREMO",Z34)))</formula>
    </cfRule>
  </conditionalFormatting>
  <conditionalFormatting sqref="AT32 AN32">
    <cfRule type="containsText" dxfId="124" priority="367" operator="containsText" text="BAJO">
      <formula>NOT(ISERROR(SEARCH("BAJO",AN32)))</formula>
    </cfRule>
    <cfRule type="containsText" dxfId="123" priority="368" operator="containsText" text="MODERADO">
      <formula>NOT(ISERROR(SEARCH("MODERADO",AN32)))</formula>
    </cfRule>
    <cfRule type="containsText" dxfId="122" priority="369" operator="containsText" text="ALTO">
      <formula>NOT(ISERROR(SEARCH("ALTO",AN32)))</formula>
    </cfRule>
    <cfRule type="containsText" dxfId="121" priority="370" operator="containsText" text="EXTREMO">
      <formula>NOT(ISERROR(SEARCH("EXTREMO",AN32)))</formula>
    </cfRule>
  </conditionalFormatting>
  <conditionalFormatting sqref="Q32">
    <cfRule type="containsText" dxfId="120" priority="363" operator="containsText" text="BAJO">
      <formula>NOT(ISERROR(SEARCH("BAJO",Q32)))</formula>
    </cfRule>
    <cfRule type="containsText" dxfId="119" priority="364" operator="containsText" text="MODERADO">
      <formula>NOT(ISERROR(SEARCH("MODERADO",Q32)))</formula>
    </cfRule>
    <cfRule type="containsText" dxfId="118" priority="365" operator="containsText" text="ALTO">
      <formula>NOT(ISERROR(SEARCH("ALTO",Q32)))</formula>
    </cfRule>
    <cfRule type="containsText" dxfId="117" priority="366" operator="containsText" text="EXTREMO">
      <formula>NOT(ISERROR(SEARCH("EXTREMO",Q32)))</formula>
    </cfRule>
  </conditionalFormatting>
  <conditionalFormatting sqref="AF32">
    <cfRule type="containsText" dxfId="116" priority="356" operator="containsText" text="MEDIA">
      <formula>NOT(ISERROR(SEARCH("MEDIA",AF32)))</formula>
    </cfRule>
    <cfRule type="containsText" dxfId="115" priority="357" operator="containsText" text="ALTA">
      <formula>NOT(ISERROR(SEARCH("ALTA",AF32)))</formula>
    </cfRule>
    <cfRule type="containsText" dxfId="114" priority="358" operator="containsText" text="BAJA">
      <formula>NOT(ISERROR(SEARCH("BAJA",AF32)))</formula>
    </cfRule>
    <cfRule type="containsText" dxfId="113" priority="359" operator="containsText" text="BAJO">
      <formula>NOT(ISERROR(SEARCH("BAJO",AF32)))</formula>
    </cfRule>
    <cfRule type="containsText" dxfId="112" priority="360" operator="containsText" text="MODERADO">
      <formula>NOT(ISERROR(SEARCH("MODERADO",AF32)))</formula>
    </cfRule>
    <cfRule type="containsText" dxfId="111" priority="361" operator="containsText" text="ALTO">
      <formula>NOT(ISERROR(SEARCH("ALTO",AF32)))</formula>
    </cfRule>
    <cfRule type="containsText" dxfId="110" priority="362" operator="containsText" text="EXTREMO">
      <formula>NOT(ISERROR(SEARCH("EXTREMO",AF32)))</formula>
    </cfRule>
  </conditionalFormatting>
  <conditionalFormatting sqref="Z32">
    <cfRule type="containsText" dxfId="109" priority="352" operator="containsText" text="BAJO">
      <formula>NOT(ISERROR(SEARCH("BAJO",Z32)))</formula>
    </cfRule>
    <cfRule type="containsText" dxfId="108" priority="353" operator="containsText" text="MODERADO">
      <formula>NOT(ISERROR(SEARCH("MODERADO",Z32)))</formula>
    </cfRule>
    <cfRule type="containsText" dxfId="107" priority="354" operator="containsText" text="ALTO">
      <formula>NOT(ISERROR(SEARCH("ALTO",Z32)))</formula>
    </cfRule>
    <cfRule type="containsText" dxfId="106" priority="355" operator="containsText" text="EXTREMO">
      <formula>NOT(ISERROR(SEARCH("EXTREMO",Z32)))</formula>
    </cfRule>
  </conditionalFormatting>
  <conditionalFormatting sqref="AT14 AN14">
    <cfRule type="containsText" dxfId="105" priority="337" operator="containsText" text="BAJO">
      <formula>NOT(ISERROR(SEARCH("BAJO",AN14)))</formula>
    </cfRule>
    <cfRule type="containsText" dxfId="104" priority="338" operator="containsText" text="MODERADO">
      <formula>NOT(ISERROR(SEARCH("MODERADO",AN14)))</formula>
    </cfRule>
    <cfRule type="containsText" dxfId="103" priority="339" operator="containsText" text="ALTO">
      <formula>NOT(ISERROR(SEARCH("ALTO",AN14)))</formula>
    </cfRule>
    <cfRule type="containsText" dxfId="102" priority="340" operator="containsText" text="EXTREMO">
      <formula>NOT(ISERROR(SEARCH("EXTREMO",AN14)))</formula>
    </cfRule>
  </conditionalFormatting>
  <conditionalFormatting sqref="Q14">
    <cfRule type="containsText" dxfId="101" priority="333" operator="containsText" text="BAJO">
      <formula>NOT(ISERROR(SEARCH("BAJO",Q14)))</formula>
    </cfRule>
    <cfRule type="containsText" dxfId="100" priority="334" operator="containsText" text="MODERADO">
      <formula>NOT(ISERROR(SEARCH("MODERADO",Q14)))</formula>
    </cfRule>
    <cfRule type="containsText" dxfId="99" priority="335" operator="containsText" text="ALTO">
      <formula>NOT(ISERROR(SEARCH("ALTO",Q14)))</formula>
    </cfRule>
    <cfRule type="containsText" dxfId="98" priority="336" operator="containsText" text="EXTREMO">
      <formula>NOT(ISERROR(SEARCH("EXTREMO",Q14)))</formula>
    </cfRule>
  </conditionalFormatting>
  <conditionalFormatting sqref="AF14">
    <cfRule type="containsText" dxfId="97" priority="326" operator="containsText" text="MEDIA">
      <formula>NOT(ISERROR(SEARCH("MEDIA",AF14)))</formula>
    </cfRule>
    <cfRule type="containsText" dxfId="96" priority="327" operator="containsText" text="ALTA">
      <formula>NOT(ISERROR(SEARCH("ALTA",AF14)))</formula>
    </cfRule>
    <cfRule type="containsText" dxfId="95" priority="328" operator="containsText" text="BAJA">
      <formula>NOT(ISERROR(SEARCH("BAJA",AF14)))</formula>
    </cfRule>
    <cfRule type="containsText" dxfId="94" priority="329" operator="containsText" text="BAJO">
      <formula>NOT(ISERROR(SEARCH("BAJO",AF14)))</formula>
    </cfRule>
    <cfRule type="containsText" dxfId="93" priority="330" operator="containsText" text="MODERADO">
      <formula>NOT(ISERROR(SEARCH("MODERADO",AF14)))</formula>
    </cfRule>
    <cfRule type="containsText" dxfId="92" priority="331" operator="containsText" text="ALTO">
      <formula>NOT(ISERROR(SEARCH("ALTO",AF14)))</formula>
    </cfRule>
    <cfRule type="containsText" dxfId="91" priority="332" operator="containsText" text="EXTREMO">
      <formula>NOT(ISERROR(SEARCH("EXTREMO",AF14)))</formula>
    </cfRule>
  </conditionalFormatting>
  <conditionalFormatting sqref="Z14">
    <cfRule type="containsText" dxfId="90" priority="322" operator="containsText" text="BAJO">
      <formula>NOT(ISERROR(SEARCH("BAJO",Z14)))</formula>
    </cfRule>
    <cfRule type="containsText" dxfId="89" priority="323" operator="containsText" text="MODERADO">
      <formula>NOT(ISERROR(SEARCH("MODERADO",Z14)))</formula>
    </cfRule>
    <cfRule type="containsText" dxfId="88" priority="324" operator="containsText" text="ALTO">
      <formula>NOT(ISERROR(SEARCH("ALTO",Z14)))</formula>
    </cfRule>
    <cfRule type="containsText" dxfId="87" priority="325" operator="containsText" text="EXTREMO">
      <formula>NOT(ISERROR(SEARCH("EXTREMO",Z14)))</formula>
    </cfRule>
  </conditionalFormatting>
  <conditionalFormatting sqref="AT16 AN16">
    <cfRule type="containsText" dxfId="86" priority="307" operator="containsText" text="BAJO">
      <formula>NOT(ISERROR(SEARCH("BAJO",AN16)))</formula>
    </cfRule>
    <cfRule type="containsText" dxfId="85" priority="308" operator="containsText" text="MODERADO">
      <formula>NOT(ISERROR(SEARCH("MODERADO",AN16)))</formula>
    </cfRule>
    <cfRule type="containsText" dxfId="84" priority="309" operator="containsText" text="ALTO">
      <formula>NOT(ISERROR(SEARCH("ALTO",AN16)))</formula>
    </cfRule>
    <cfRule type="containsText" dxfId="83" priority="310" operator="containsText" text="EXTREMO">
      <formula>NOT(ISERROR(SEARCH("EXTREMO",AN16)))</formula>
    </cfRule>
  </conditionalFormatting>
  <conditionalFormatting sqref="Q16">
    <cfRule type="containsText" dxfId="82" priority="303" operator="containsText" text="BAJO">
      <formula>NOT(ISERROR(SEARCH("BAJO",Q16)))</formula>
    </cfRule>
    <cfRule type="containsText" dxfId="81" priority="304" operator="containsText" text="MODERADO">
      <formula>NOT(ISERROR(SEARCH("MODERADO",Q16)))</formula>
    </cfRule>
    <cfRule type="containsText" dxfId="80" priority="305" operator="containsText" text="ALTO">
      <formula>NOT(ISERROR(SEARCH("ALTO",Q16)))</formula>
    </cfRule>
    <cfRule type="containsText" dxfId="79" priority="306" operator="containsText" text="EXTREMO">
      <formula>NOT(ISERROR(SEARCH("EXTREMO",Q16)))</formula>
    </cfRule>
  </conditionalFormatting>
  <conditionalFormatting sqref="AF16">
    <cfRule type="containsText" dxfId="78" priority="296" operator="containsText" text="MEDIA">
      <formula>NOT(ISERROR(SEARCH("MEDIA",AF16)))</formula>
    </cfRule>
    <cfRule type="containsText" dxfId="77" priority="297" operator="containsText" text="ALTA">
      <formula>NOT(ISERROR(SEARCH("ALTA",AF16)))</formula>
    </cfRule>
    <cfRule type="containsText" dxfId="76" priority="298" operator="containsText" text="BAJA">
      <formula>NOT(ISERROR(SEARCH("BAJA",AF16)))</formula>
    </cfRule>
    <cfRule type="containsText" dxfId="75" priority="299" operator="containsText" text="BAJO">
      <formula>NOT(ISERROR(SEARCH("BAJO",AF16)))</formula>
    </cfRule>
    <cfRule type="containsText" dxfId="74" priority="300" operator="containsText" text="MODERADO">
      <formula>NOT(ISERROR(SEARCH("MODERADO",AF16)))</formula>
    </cfRule>
    <cfRule type="containsText" dxfId="73" priority="301" operator="containsText" text="ALTO">
      <formula>NOT(ISERROR(SEARCH("ALTO",AF16)))</formula>
    </cfRule>
    <cfRule type="containsText" dxfId="72" priority="302" operator="containsText" text="EXTREMO">
      <formula>NOT(ISERROR(SEARCH("EXTREMO",AF16)))</formula>
    </cfRule>
  </conditionalFormatting>
  <conditionalFormatting sqref="Z16">
    <cfRule type="containsText" dxfId="71" priority="292" operator="containsText" text="BAJO">
      <formula>NOT(ISERROR(SEARCH("BAJO",Z16)))</formula>
    </cfRule>
    <cfRule type="containsText" dxfId="70" priority="293" operator="containsText" text="MODERADO">
      <formula>NOT(ISERROR(SEARCH("MODERADO",Z16)))</formula>
    </cfRule>
    <cfRule type="containsText" dxfId="69" priority="294" operator="containsText" text="ALTO">
      <formula>NOT(ISERROR(SEARCH("ALTO",Z16)))</formula>
    </cfRule>
    <cfRule type="containsText" dxfId="68" priority="295" operator="containsText" text="EXTREMO">
      <formula>NOT(ISERROR(SEARCH("EXTREMO",Z16)))</formula>
    </cfRule>
  </conditionalFormatting>
  <conditionalFormatting sqref="AU10:AU35">
    <cfRule type="expression" dxfId="67" priority="280" stopIfTrue="1">
      <formula>NOT(ISERROR(SEARCH("BAJO",AU10)))</formula>
    </cfRule>
  </conditionalFormatting>
  <conditionalFormatting sqref="BA10 BA12 BA14 BA16 BA18 BA20 BA22 BA24 BA26 BA28 BA30 BA32 BA34">
    <cfRule type="containsText" dxfId="66" priority="273" operator="containsText" text="MEDIA">
      <formula>NOT(ISERROR(SEARCH("MEDIA",BA10)))</formula>
    </cfRule>
    <cfRule type="containsText" dxfId="65" priority="274" operator="containsText" text="ALTA">
      <formula>NOT(ISERROR(SEARCH("ALTA",BA10)))</formula>
    </cfRule>
    <cfRule type="containsText" dxfId="64" priority="275" operator="containsText" text="BAJA">
      <formula>NOT(ISERROR(SEARCH("BAJA",BA10)))</formula>
    </cfRule>
    <cfRule type="containsText" dxfId="63" priority="276" operator="containsText" text="BAJO">
      <formula>NOT(ISERROR(SEARCH("BAJO",BA10)))</formula>
    </cfRule>
    <cfRule type="containsText" dxfId="62" priority="277" operator="containsText" text="MODERADO">
      <formula>NOT(ISERROR(SEARCH("MODERADO",BA10)))</formula>
    </cfRule>
    <cfRule type="containsText" dxfId="61" priority="278" operator="containsText" text="ALTO">
      <formula>NOT(ISERROR(SEARCH("ALTO",BA10)))</formula>
    </cfRule>
    <cfRule type="containsText" dxfId="60" priority="279" operator="containsText" text="EXTREMO">
      <formula>NOT(ISERROR(SEARCH("EXTREMO",BA10)))</formula>
    </cfRule>
  </conditionalFormatting>
  <conditionalFormatting sqref="S10">
    <cfRule type="containsText" dxfId="59" priority="57" operator="containsText" text="BAJO">
      <formula>NOT(ISERROR(SEARCH("BAJO",S10)))</formula>
    </cfRule>
    <cfRule type="containsText" dxfId="58" priority="58" operator="containsText" text="MODERADO">
      <formula>NOT(ISERROR(SEARCH("MODERADO",S10)))</formula>
    </cfRule>
    <cfRule type="containsText" dxfId="57" priority="59" operator="containsText" text="ALTO">
      <formula>NOT(ISERROR(SEARCH("ALTO",S10)))</formula>
    </cfRule>
    <cfRule type="containsText" dxfId="56" priority="60" operator="containsText" text="EXTREMO">
      <formula>NOT(ISERROR(SEARCH("EXTREMO",S10)))</formula>
    </cfRule>
  </conditionalFormatting>
  <conditionalFormatting sqref="S12">
    <cfRule type="containsText" dxfId="55" priority="53" operator="containsText" text="BAJO">
      <formula>NOT(ISERROR(SEARCH("BAJO",S12)))</formula>
    </cfRule>
    <cfRule type="containsText" dxfId="54" priority="54" operator="containsText" text="MODERADO">
      <formula>NOT(ISERROR(SEARCH("MODERADO",S12)))</formula>
    </cfRule>
    <cfRule type="containsText" dxfId="53" priority="55" operator="containsText" text="ALTO">
      <formula>NOT(ISERROR(SEARCH("ALTO",S12)))</formula>
    </cfRule>
    <cfRule type="containsText" dxfId="52" priority="56" operator="containsText" text="EXTREMO">
      <formula>NOT(ISERROR(SEARCH("EXTREMO",S12)))</formula>
    </cfRule>
  </conditionalFormatting>
  <conditionalFormatting sqref="S18">
    <cfRule type="containsText" dxfId="51" priority="49" operator="containsText" text="BAJO">
      <formula>NOT(ISERROR(SEARCH("BAJO",S18)))</formula>
    </cfRule>
    <cfRule type="containsText" dxfId="50" priority="50" operator="containsText" text="MODERADO">
      <formula>NOT(ISERROR(SEARCH("MODERADO",S18)))</formula>
    </cfRule>
    <cfRule type="containsText" dxfId="49" priority="51" operator="containsText" text="ALTO">
      <formula>NOT(ISERROR(SEARCH("ALTO",S18)))</formula>
    </cfRule>
    <cfRule type="containsText" dxfId="48" priority="52" operator="containsText" text="EXTREMO">
      <formula>NOT(ISERROR(SEARCH("EXTREMO",S18)))</formula>
    </cfRule>
  </conditionalFormatting>
  <conditionalFormatting sqref="S20">
    <cfRule type="containsText" dxfId="47" priority="45" operator="containsText" text="BAJO">
      <formula>NOT(ISERROR(SEARCH("BAJO",S20)))</formula>
    </cfRule>
    <cfRule type="containsText" dxfId="46" priority="46" operator="containsText" text="MODERADO">
      <formula>NOT(ISERROR(SEARCH("MODERADO",S20)))</formula>
    </cfRule>
    <cfRule type="containsText" dxfId="45" priority="47" operator="containsText" text="ALTO">
      <formula>NOT(ISERROR(SEARCH("ALTO",S20)))</formula>
    </cfRule>
    <cfRule type="containsText" dxfId="44" priority="48" operator="containsText" text="EXTREMO">
      <formula>NOT(ISERROR(SEARCH("EXTREMO",S20)))</formula>
    </cfRule>
  </conditionalFormatting>
  <conditionalFormatting sqref="S22">
    <cfRule type="containsText" dxfId="43" priority="41" operator="containsText" text="BAJO">
      <formula>NOT(ISERROR(SEARCH("BAJO",S22)))</formula>
    </cfRule>
    <cfRule type="containsText" dxfId="42" priority="42" operator="containsText" text="MODERADO">
      <formula>NOT(ISERROR(SEARCH("MODERADO",S22)))</formula>
    </cfRule>
    <cfRule type="containsText" dxfId="41" priority="43" operator="containsText" text="ALTO">
      <formula>NOT(ISERROR(SEARCH("ALTO",S22)))</formula>
    </cfRule>
    <cfRule type="containsText" dxfId="40" priority="44" operator="containsText" text="EXTREMO">
      <formula>NOT(ISERROR(SEARCH("EXTREMO",S22)))</formula>
    </cfRule>
  </conditionalFormatting>
  <conditionalFormatting sqref="S24">
    <cfRule type="containsText" dxfId="39" priority="37" operator="containsText" text="BAJO">
      <formula>NOT(ISERROR(SEARCH("BAJO",S24)))</formula>
    </cfRule>
    <cfRule type="containsText" dxfId="38" priority="38" operator="containsText" text="MODERADO">
      <formula>NOT(ISERROR(SEARCH("MODERADO",S24)))</formula>
    </cfRule>
    <cfRule type="containsText" dxfId="37" priority="39" operator="containsText" text="ALTO">
      <formula>NOT(ISERROR(SEARCH("ALTO",S24)))</formula>
    </cfRule>
    <cfRule type="containsText" dxfId="36" priority="40" operator="containsText" text="EXTREMO">
      <formula>NOT(ISERROR(SEARCH("EXTREMO",S24)))</formula>
    </cfRule>
  </conditionalFormatting>
  <conditionalFormatting sqref="S26">
    <cfRule type="containsText" dxfId="35" priority="33" operator="containsText" text="BAJO">
      <formula>NOT(ISERROR(SEARCH("BAJO",S26)))</formula>
    </cfRule>
    <cfRule type="containsText" dxfId="34" priority="34" operator="containsText" text="MODERADO">
      <formula>NOT(ISERROR(SEARCH("MODERADO",S26)))</formula>
    </cfRule>
    <cfRule type="containsText" dxfId="33" priority="35" operator="containsText" text="ALTO">
      <formula>NOT(ISERROR(SEARCH("ALTO",S26)))</formula>
    </cfRule>
    <cfRule type="containsText" dxfId="32" priority="36" operator="containsText" text="EXTREMO">
      <formula>NOT(ISERROR(SEARCH("EXTREMO",S26)))</formula>
    </cfRule>
  </conditionalFormatting>
  <conditionalFormatting sqref="S28">
    <cfRule type="containsText" dxfId="31" priority="29" operator="containsText" text="BAJO">
      <formula>NOT(ISERROR(SEARCH("BAJO",S28)))</formula>
    </cfRule>
    <cfRule type="containsText" dxfId="30" priority="30" operator="containsText" text="MODERADO">
      <formula>NOT(ISERROR(SEARCH("MODERADO",S28)))</formula>
    </cfRule>
    <cfRule type="containsText" dxfId="29" priority="31" operator="containsText" text="ALTO">
      <formula>NOT(ISERROR(SEARCH("ALTO",S28)))</formula>
    </cfRule>
    <cfRule type="containsText" dxfId="28" priority="32" operator="containsText" text="EXTREMO">
      <formula>NOT(ISERROR(SEARCH("EXTREMO",S28)))</formula>
    </cfRule>
  </conditionalFormatting>
  <conditionalFormatting sqref="S30">
    <cfRule type="containsText" dxfId="27" priority="25" operator="containsText" text="BAJO">
      <formula>NOT(ISERROR(SEARCH("BAJO",S30)))</formula>
    </cfRule>
    <cfRule type="containsText" dxfId="26" priority="26" operator="containsText" text="MODERADO">
      <formula>NOT(ISERROR(SEARCH("MODERADO",S30)))</formula>
    </cfRule>
    <cfRule type="containsText" dxfId="25" priority="27" operator="containsText" text="ALTO">
      <formula>NOT(ISERROR(SEARCH("ALTO",S30)))</formula>
    </cfRule>
    <cfRule type="containsText" dxfId="24" priority="28" operator="containsText" text="EXTREMO">
      <formula>NOT(ISERROR(SEARCH("EXTREMO",S30)))</formula>
    </cfRule>
  </conditionalFormatting>
  <conditionalFormatting sqref="S36">
    <cfRule type="containsText" dxfId="23" priority="21" operator="containsText" text="BAJO">
      <formula>NOT(ISERROR(SEARCH("BAJO",S36)))</formula>
    </cfRule>
    <cfRule type="containsText" dxfId="22" priority="22" operator="containsText" text="MODERADO">
      <formula>NOT(ISERROR(SEARCH("MODERADO",S36)))</formula>
    </cfRule>
    <cfRule type="containsText" dxfId="21" priority="23" operator="containsText" text="ALTO">
      <formula>NOT(ISERROR(SEARCH("ALTO",S36)))</formula>
    </cfRule>
    <cfRule type="containsText" dxfId="20" priority="24" operator="containsText" text="EXTREMO">
      <formula>NOT(ISERROR(SEARCH("EXTREMO",S36)))</formula>
    </cfRule>
  </conditionalFormatting>
  <conditionalFormatting sqref="S34">
    <cfRule type="containsText" dxfId="19" priority="17" operator="containsText" text="BAJO">
      <formula>NOT(ISERROR(SEARCH("BAJO",S34)))</formula>
    </cfRule>
    <cfRule type="containsText" dxfId="18" priority="18" operator="containsText" text="MODERADO">
      <formula>NOT(ISERROR(SEARCH("MODERADO",S34)))</formula>
    </cfRule>
    <cfRule type="containsText" dxfId="17" priority="19" operator="containsText" text="ALTO">
      <formula>NOT(ISERROR(SEARCH("ALTO",S34)))</formula>
    </cfRule>
    <cfRule type="containsText" dxfId="16" priority="20" operator="containsText" text="EXTREMO">
      <formula>NOT(ISERROR(SEARCH("EXTREMO",S34)))</formula>
    </cfRule>
  </conditionalFormatting>
  <conditionalFormatting sqref="S32">
    <cfRule type="containsText" dxfId="15" priority="13" operator="containsText" text="BAJO">
      <formula>NOT(ISERROR(SEARCH("BAJO",S32)))</formula>
    </cfRule>
    <cfRule type="containsText" dxfId="14" priority="14" operator="containsText" text="MODERADO">
      <formula>NOT(ISERROR(SEARCH("MODERADO",S32)))</formula>
    </cfRule>
    <cfRule type="containsText" dxfId="13" priority="15" operator="containsText" text="ALTO">
      <formula>NOT(ISERROR(SEARCH("ALTO",S32)))</formula>
    </cfRule>
    <cfRule type="containsText" dxfId="12" priority="16" operator="containsText" text="EXTREMO">
      <formula>NOT(ISERROR(SEARCH("EXTREMO",S32)))</formula>
    </cfRule>
  </conditionalFormatting>
  <conditionalFormatting sqref="S14">
    <cfRule type="containsText" dxfId="11" priority="9" operator="containsText" text="BAJO">
      <formula>NOT(ISERROR(SEARCH("BAJO",S14)))</formula>
    </cfRule>
    <cfRule type="containsText" dxfId="10" priority="10" operator="containsText" text="MODERADO">
      <formula>NOT(ISERROR(SEARCH("MODERADO",S14)))</formula>
    </cfRule>
    <cfRule type="containsText" dxfId="9" priority="11" operator="containsText" text="ALTO">
      <formula>NOT(ISERROR(SEARCH("ALTO",S14)))</formula>
    </cfRule>
    <cfRule type="containsText" dxfId="8" priority="12" operator="containsText" text="EXTREMO">
      <formula>NOT(ISERROR(SEARCH("EXTREMO",S14)))</formula>
    </cfRule>
  </conditionalFormatting>
  <conditionalFormatting sqref="S16">
    <cfRule type="containsText" dxfId="7" priority="5" operator="containsText" text="BAJO">
      <formula>NOT(ISERROR(SEARCH("BAJO",S16)))</formula>
    </cfRule>
    <cfRule type="containsText" dxfId="6" priority="6" operator="containsText" text="MODERADO">
      <formula>NOT(ISERROR(SEARCH("MODERADO",S16)))</formula>
    </cfRule>
    <cfRule type="containsText" dxfId="5" priority="7" operator="containsText" text="ALTO">
      <formula>NOT(ISERROR(SEARCH("ALTO",S16)))</formula>
    </cfRule>
    <cfRule type="containsText" dxfId="4" priority="8" operator="containsText" text="EXTREMO">
      <formula>NOT(ISERROR(SEARCH("EXTREMO",S16)))</formula>
    </cfRule>
  </conditionalFormatting>
  <conditionalFormatting sqref="BD7:BD37">
    <cfRule type="cellIs" dxfId="3" priority="3" operator="equal">
      <formula>"BAJO"</formula>
    </cfRule>
    <cfRule type="cellIs" dxfId="2" priority="4" operator="equal">
      <formula>"SUBIO"</formula>
    </cfRule>
  </conditionalFormatting>
  <conditionalFormatting sqref="BE7:BE37">
    <cfRule type="cellIs" dxfId="1" priority="1" operator="equal">
      <formula>"BAJO"</formula>
    </cfRule>
    <cfRule type="cellIs" dxfId="0" priority="2" operator="equal">
      <formula>"SUBIO"</formula>
    </cfRule>
  </conditionalFormatting>
  <dataValidations count="4">
    <dataValidation type="whole" allowBlank="1" showErrorMessage="1" errorTitle="Error" error="Número no válido" sqref="L10 AO24 AO16 AO10 L28 L12 AO14 AO22 AO12 AO34 L36 U30 L22 AO36 AV36 L32 L26 L34 AO32 AO28 L18 L24 L16 AO18 L14 L20 AO26 L30 AO20 AO30 U24 U16 U10 U14 U22 U12 U34 U36 U32 U28 U18 U26 U20 AA36">
      <formula1>1</formula1>
      <formula2>5</formula2>
    </dataValidation>
    <dataValidation type="whole" allowBlank="1" showInputMessage="1" showErrorMessage="1" errorTitle="Error" error="Número no válido" sqref="N10 AQ22 N28 AQ10 AQ30 N12 N24 AQ26 AQ12 AQ34 N36 W14 AV10:AV35 AQ36 AX10:AX36 N32 AQ16 AQ28 AQ32 N16 N18 AQ24 N30 AQ18 N14 N20 AQ14 N26 AQ20 W20 N22 N34 W22 W10 W30 W26 W12 W34 W36 W16 W28 W32 W24 W18 AA10:AA35 AC10:AC36">
      <formula1>1</formula1>
      <formula2>5</formula2>
    </dataValidation>
    <dataValidation type="list" allowBlank="1" showInputMessage="1" showErrorMessage="1" sqref="AH10 AH34 AH36 AH12 AH30 AH32 AH18 AH20 AH22 AH24 AH26 AH28 AH14 AH16">
      <formula1>"Preventivo,Detectivo"</formula1>
    </dataValidation>
    <dataValidation type="list" allowBlank="1" showInputMessage="1" showErrorMessage="1" sqref="T10 T12 T36 T32 T18 T20 T22 T24 T26 T28 T30 T34 T14 T16">
      <formula1>"Evitar el riesgo,Reducir el riesgo,Compartir o  transferir el  riesgo,Aceptar el riesgo"</formula1>
    </dataValidation>
  </dataValidations>
  <pageMargins left="0.39370078740157483" right="0.39370078740157483" top="0.39370078740157483" bottom="0.39370078740157483" header="0.31496062992125984" footer="0.31496062992125984"/>
  <pageSetup scal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T42"/>
  <sheetViews>
    <sheetView zoomScale="70" zoomScaleNormal="70" workbookViewId="0">
      <pane ySplit="9" topLeftCell="A10" activePane="bottomLeft" state="frozen"/>
      <selection pane="bottomLeft" activeCell="E6" sqref="E6"/>
    </sheetView>
  </sheetViews>
  <sheetFormatPr baseColWidth="10" defaultRowHeight="12.75" x14ac:dyDescent="0.2"/>
  <cols>
    <col min="1" max="1" width="29.140625" style="1" customWidth="1"/>
    <col min="2" max="2" width="33.5703125" style="1" customWidth="1"/>
    <col min="3" max="3" width="20.28515625" style="1" customWidth="1"/>
    <col min="4" max="4" width="34.42578125" style="1" customWidth="1"/>
    <col min="5" max="5" width="27.42578125" style="5" customWidth="1"/>
    <col min="6" max="6" width="12.85546875" style="1" customWidth="1"/>
    <col min="7" max="7" width="8" style="1" customWidth="1"/>
    <col min="8" max="8" width="14.28515625" style="1" customWidth="1"/>
    <col min="9" max="9" width="8" style="1" customWidth="1"/>
    <col min="10" max="10" width="11.42578125" style="1" customWidth="1"/>
    <col min="11" max="11" width="18.42578125" style="1" customWidth="1"/>
    <col min="12" max="12" width="30.5703125" style="1" customWidth="1"/>
    <col min="13" max="14" width="18.5703125" style="1" customWidth="1"/>
    <col min="15" max="15" width="29.42578125" style="1" customWidth="1"/>
    <col min="16" max="16" width="13.140625" style="1" customWidth="1"/>
    <col min="17" max="17" width="21.7109375" style="1" customWidth="1"/>
    <col min="18" max="18" width="24.5703125" style="1" customWidth="1"/>
    <col min="19" max="19" width="14.5703125" style="1" customWidth="1"/>
    <col min="20" max="20" width="30" style="1" customWidth="1"/>
    <col min="21" max="16384" width="11.42578125" style="1"/>
  </cols>
  <sheetData>
    <row r="1" spans="1:20" s="6" customFormat="1" ht="18.75" customHeight="1" x14ac:dyDescent="0.2">
      <c r="A1" s="136"/>
      <c r="B1" s="144" t="s">
        <v>9</v>
      </c>
      <c r="C1" s="145"/>
      <c r="D1" s="145"/>
      <c r="E1" s="145"/>
      <c r="F1" s="145"/>
      <c r="G1" s="145"/>
      <c r="H1" s="145"/>
      <c r="I1" s="145"/>
      <c r="J1" s="145"/>
      <c r="K1" s="145"/>
      <c r="L1" s="145"/>
      <c r="M1" s="145"/>
      <c r="N1" s="145"/>
      <c r="O1" s="145"/>
      <c r="P1" s="145"/>
      <c r="Q1" s="145"/>
      <c r="R1" s="145"/>
      <c r="S1" s="146"/>
      <c r="T1" s="26" t="s">
        <v>13</v>
      </c>
    </row>
    <row r="2" spans="1:20" s="6" customFormat="1" ht="16.5" customHeight="1" x14ac:dyDescent="0.2">
      <c r="A2" s="137"/>
      <c r="B2" s="147"/>
      <c r="C2" s="148"/>
      <c r="D2" s="148"/>
      <c r="E2" s="148"/>
      <c r="F2" s="148"/>
      <c r="G2" s="148"/>
      <c r="H2" s="148"/>
      <c r="I2" s="148"/>
      <c r="J2" s="148"/>
      <c r="K2" s="148"/>
      <c r="L2" s="148"/>
      <c r="M2" s="148"/>
      <c r="N2" s="148"/>
      <c r="O2" s="148"/>
      <c r="P2" s="148"/>
      <c r="Q2" s="148"/>
      <c r="R2" s="148"/>
      <c r="S2" s="149"/>
      <c r="T2" s="27" t="s">
        <v>10</v>
      </c>
    </row>
    <row r="3" spans="1:20" s="6" customFormat="1" ht="15" customHeight="1" x14ac:dyDescent="0.2">
      <c r="A3" s="137"/>
      <c r="B3" s="128" t="s">
        <v>12</v>
      </c>
      <c r="C3" s="129"/>
      <c r="D3" s="129"/>
      <c r="E3" s="129"/>
      <c r="F3" s="129"/>
      <c r="G3" s="129"/>
      <c r="H3" s="129"/>
      <c r="I3" s="129"/>
      <c r="J3" s="129"/>
      <c r="K3" s="129"/>
      <c r="L3" s="129"/>
      <c r="M3" s="129"/>
      <c r="N3" s="129"/>
      <c r="O3" s="129"/>
      <c r="P3" s="129"/>
      <c r="Q3" s="129"/>
      <c r="R3" s="129"/>
      <c r="S3" s="130"/>
      <c r="T3" s="28" t="s">
        <v>14</v>
      </c>
    </row>
    <row r="4" spans="1:20" s="6" customFormat="1" ht="15" customHeight="1" thickBot="1" x14ac:dyDescent="0.25">
      <c r="A4" s="138"/>
      <c r="B4" s="131"/>
      <c r="C4" s="132"/>
      <c r="D4" s="132"/>
      <c r="E4" s="132"/>
      <c r="F4" s="132"/>
      <c r="G4" s="132"/>
      <c r="H4" s="132"/>
      <c r="I4" s="132"/>
      <c r="J4" s="132"/>
      <c r="K4" s="132"/>
      <c r="L4" s="132"/>
      <c r="M4" s="132"/>
      <c r="N4" s="132"/>
      <c r="O4" s="132"/>
      <c r="P4" s="132"/>
      <c r="Q4" s="132"/>
      <c r="R4" s="132"/>
      <c r="S4" s="133"/>
      <c r="T4" s="29" t="s">
        <v>11</v>
      </c>
    </row>
    <row r="5" spans="1:20" s="25" customFormat="1" ht="17.45" customHeight="1" thickBot="1" x14ac:dyDescent="0.25">
      <c r="B5" s="152"/>
      <c r="C5" s="152"/>
      <c r="D5" s="152"/>
      <c r="E5" s="152"/>
      <c r="F5" s="152"/>
      <c r="G5" s="152"/>
      <c r="H5" s="152"/>
      <c r="I5" s="152"/>
      <c r="J5" s="152"/>
      <c r="K5" s="152"/>
      <c r="L5" s="152"/>
    </row>
    <row r="6" spans="1:20" ht="27.95" customHeight="1" thickBot="1" x14ac:dyDescent="0.25">
      <c r="A6" s="30" t="s">
        <v>15</v>
      </c>
      <c r="B6" s="160"/>
      <c r="C6" s="161"/>
      <c r="D6" s="162"/>
      <c r="E6" s="30" t="s">
        <v>31</v>
      </c>
      <c r="F6" s="160"/>
      <c r="G6" s="161"/>
      <c r="H6" s="161"/>
      <c r="I6" s="161"/>
      <c r="J6" s="161"/>
      <c r="K6" s="161"/>
      <c r="L6" s="161"/>
      <c r="M6" s="161"/>
      <c r="N6" s="161"/>
      <c r="O6" s="161"/>
      <c r="P6" s="161"/>
      <c r="Q6" s="161"/>
      <c r="R6" s="161"/>
      <c r="S6" s="161"/>
      <c r="T6" s="162"/>
    </row>
    <row r="7" spans="1:20" ht="18.600000000000001" customHeight="1" x14ac:dyDescent="0.2">
      <c r="A7" s="164" t="s">
        <v>26</v>
      </c>
      <c r="B7" s="140"/>
      <c r="C7" s="140"/>
      <c r="D7" s="140"/>
      <c r="E7" s="141"/>
      <c r="F7" s="172" t="s">
        <v>27</v>
      </c>
      <c r="G7" s="173"/>
      <c r="H7" s="173"/>
      <c r="I7" s="173"/>
      <c r="J7" s="173"/>
      <c r="K7" s="174"/>
      <c r="L7" s="139" t="s">
        <v>28</v>
      </c>
      <c r="M7" s="140"/>
      <c r="N7" s="141"/>
      <c r="O7" s="139" t="s">
        <v>18</v>
      </c>
      <c r="P7" s="140"/>
      <c r="Q7" s="140"/>
      <c r="R7" s="140"/>
      <c r="S7" s="140"/>
      <c r="T7" s="163"/>
    </row>
    <row r="8" spans="1:20" ht="13.5" thickBot="1" x14ac:dyDescent="0.25">
      <c r="A8" s="165"/>
      <c r="B8" s="166"/>
      <c r="C8" s="166"/>
      <c r="D8" s="166"/>
      <c r="E8" s="167"/>
      <c r="F8" s="157" t="s">
        <v>20</v>
      </c>
      <c r="G8" s="158"/>
      <c r="H8" s="158"/>
      <c r="I8" s="159"/>
      <c r="J8" s="134" t="s">
        <v>19</v>
      </c>
      <c r="K8" s="135"/>
      <c r="L8" s="142" t="s">
        <v>3</v>
      </c>
      <c r="M8" s="142" t="s">
        <v>30</v>
      </c>
      <c r="N8" s="142" t="s">
        <v>23</v>
      </c>
      <c r="O8" s="142" t="s">
        <v>24</v>
      </c>
      <c r="P8" s="175" t="s">
        <v>22</v>
      </c>
      <c r="Q8" s="170" t="s">
        <v>25</v>
      </c>
      <c r="R8" s="170" t="s">
        <v>4</v>
      </c>
      <c r="S8" s="150" t="s">
        <v>5</v>
      </c>
      <c r="T8" s="168" t="s">
        <v>6</v>
      </c>
    </row>
    <row r="9" spans="1:20" s="3" customFormat="1" ht="36.6" customHeight="1" thickBot="1" x14ac:dyDescent="0.25">
      <c r="A9" s="19" t="s">
        <v>0</v>
      </c>
      <c r="B9" s="20" t="s">
        <v>21</v>
      </c>
      <c r="C9" s="20" t="s">
        <v>16</v>
      </c>
      <c r="D9" s="20" t="s">
        <v>8</v>
      </c>
      <c r="E9" s="31" t="s">
        <v>7</v>
      </c>
      <c r="F9" s="153" t="s">
        <v>2</v>
      </c>
      <c r="G9" s="154"/>
      <c r="H9" s="155" t="s">
        <v>1</v>
      </c>
      <c r="I9" s="156"/>
      <c r="J9" s="24" t="s">
        <v>29</v>
      </c>
      <c r="K9" s="21" t="s">
        <v>17</v>
      </c>
      <c r="L9" s="143"/>
      <c r="M9" s="143"/>
      <c r="N9" s="143"/>
      <c r="O9" s="143"/>
      <c r="P9" s="176"/>
      <c r="Q9" s="171"/>
      <c r="R9" s="171"/>
      <c r="S9" s="151"/>
      <c r="T9" s="169"/>
    </row>
    <row r="10" spans="1:20" ht="66.599999999999994" customHeight="1" x14ac:dyDescent="0.2">
      <c r="A10" s="14"/>
      <c r="B10" s="14"/>
      <c r="C10" s="14"/>
      <c r="D10" s="15"/>
      <c r="E10" s="15"/>
      <c r="F10" s="23" t="b">
        <f t="shared" ref="F10:F18" si="0">+IF(G10=5,"CASI SEGURO",(IF(G10=4,"PROBABLE",(IF(G10=3,"POSIBLE",(IF(G10=2,"IMPROBABLE",(IF(G10=1,"RARA VEZ")))))))))</f>
        <v>0</v>
      </c>
      <c r="G10" s="16"/>
      <c r="H10" s="23" t="b">
        <f t="shared" ref="H10:H18" si="1">+IF(I10=5,"CATASTRÓFICO",(IF(I10=4,"MAYOR",(IF(I10=3,"MODERADO",(IF(I10=2,"MENOR",(IF(I10=1,"INSIGNIFICANTE")))))))))</f>
        <v>0</v>
      </c>
      <c r="I10" s="4"/>
      <c r="J10" s="16">
        <f t="shared" ref="J10:J18" si="2">+G10*I10</f>
        <v>0</v>
      </c>
      <c r="K10" s="4" t="str">
        <f t="shared" ref="K10:K18" si="3">+IF(J10&lt;=3,"BAJO - VERDE",(IF(J10&lt;=6,"MODERADO - AMARILLO",(IF(J10&lt;=10,"ALTO - NARANJA","EXTREMO - ROJO")))))</f>
        <v>BAJO - VERDE</v>
      </c>
      <c r="L10" s="17"/>
      <c r="M10" s="16"/>
      <c r="N10" s="16"/>
      <c r="O10" s="17"/>
      <c r="P10" s="17"/>
      <c r="Q10" s="17"/>
      <c r="R10" s="18"/>
      <c r="S10" s="18"/>
      <c r="T10" s="16"/>
    </row>
    <row r="11" spans="1:20" ht="66.599999999999994" customHeight="1" x14ac:dyDescent="0.2">
      <c r="A11" s="14"/>
      <c r="B11" s="14"/>
      <c r="C11" s="14"/>
      <c r="D11" s="15"/>
      <c r="E11" s="15"/>
      <c r="F11" s="22" t="b">
        <f t="shared" si="0"/>
        <v>0</v>
      </c>
      <c r="G11" s="8"/>
      <c r="H11" s="22" t="b">
        <f t="shared" si="1"/>
        <v>0</v>
      </c>
      <c r="I11" s="2"/>
      <c r="J11" s="8">
        <f t="shared" si="2"/>
        <v>0</v>
      </c>
      <c r="K11" s="2" t="str">
        <f t="shared" si="3"/>
        <v>BAJO - VERDE</v>
      </c>
      <c r="L11" s="17"/>
      <c r="M11" s="16"/>
      <c r="N11" s="16"/>
      <c r="O11" s="17"/>
      <c r="P11" s="17"/>
      <c r="Q11" s="17"/>
      <c r="R11" s="18"/>
      <c r="S11" s="18"/>
      <c r="T11" s="16"/>
    </row>
    <row r="12" spans="1:20" ht="66.599999999999994" customHeight="1" x14ac:dyDescent="0.2">
      <c r="A12" s="14"/>
      <c r="B12" s="14"/>
      <c r="C12" s="14"/>
      <c r="D12" s="15"/>
      <c r="E12" s="15"/>
      <c r="F12" s="22" t="b">
        <f t="shared" si="0"/>
        <v>0</v>
      </c>
      <c r="G12" s="8"/>
      <c r="H12" s="22" t="b">
        <f t="shared" si="1"/>
        <v>0</v>
      </c>
      <c r="I12" s="2"/>
      <c r="J12" s="8">
        <f t="shared" si="2"/>
        <v>0</v>
      </c>
      <c r="K12" s="2" t="str">
        <f t="shared" si="3"/>
        <v>BAJO - VERDE</v>
      </c>
      <c r="L12" s="17"/>
      <c r="M12" s="16"/>
      <c r="N12" s="16"/>
      <c r="O12" s="17"/>
      <c r="P12" s="17"/>
      <c r="Q12" s="17"/>
      <c r="R12" s="18"/>
      <c r="S12" s="18"/>
      <c r="T12" s="16"/>
    </row>
    <row r="13" spans="1:20" ht="66.599999999999994" customHeight="1" x14ac:dyDescent="0.2">
      <c r="A13" s="14"/>
      <c r="B13" s="14"/>
      <c r="C13" s="14"/>
      <c r="D13" s="15"/>
      <c r="E13" s="15"/>
      <c r="F13" s="22" t="b">
        <f t="shared" si="0"/>
        <v>0</v>
      </c>
      <c r="G13" s="8"/>
      <c r="H13" s="22" t="b">
        <f t="shared" si="1"/>
        <v>0</v>
      </c>
      <c r="I13" s="2"/>
      <c r="J13" s="8">
        <f t="shared" si="2"/>
        <v>0</v>
      </c>
      <c r="K13" s="2" t="str">
        <f t="shared" si="3"/>
        <v>BAJO - VERDE</v>
      </c>
      <c r="L13" s="17"/>
      <c r="M13" s="16"/>
      <c r="N13" s="16"/>
      <c r="O13" s="17"/>
      <c r="P13" s="17"/>
      <c r="Q13" s="17"/>
      <c r="R13" s="18"/>
      <c r="S13" s="18"/>
      <c r="T13" s="16"/>
    </row>
    <row r="14" spans="1:20" ht="66.599999999999994" customHeight="1" x14ac:dyDescent="0.2">
      <c r="A14" s="13"/>
      <c r="B14" s="13"/>
      <c r="C14" s="13"/>
      <c r="D14" s="7"/>
      <c r="E14" s="7"/>
      <c r="F14" s="22" t="b">
        <f t="shared" si="0"/>
        <v>0</v>
      </c>
      <c r="G14" s="8"/>
      <c r="H14" s="22" t="b">
        <f t="shared" si="1"/>
        <v>0</v>
      </c>
      <c r="I14" s="2"/>
      <c r="J14" s="8">
        <f t="shared" si="2"/>
        <v>0</v>
      </c>
      <c r="K14" s="2" t="str">
        <f t="shared" si="3"/>
        <v>BAJO - VERDE</v>
      </c>
      <c r="L14" s="9"/>
      <c r="M14" s="8"/>
      <c r="N14" s="16"/>
      <c r="O14" s="9"/>
      <c r="P14" s="17"/>
      <c r="Q14" s="9"/>
      <c r="R14" s="10"/>
      <c r="S14" s="8"/>
      <c r="T14" s="8"/>
    </row>
    <row r="15" spans="1:20" ht="66.599999999999994" customHeight="1" x14ac:dyDescent="0.2">
      <c r="A15" s="13"/>
      <c r="B15" s="13"/>
      <c r="C15" s="13"/>
      <c r="D15" s="7"/>
      <c r="E15" s="7"/>
      <c r="F15" s="22" t="b">
        <f t="shared" si="0"/>
        <v>0</v>
      </c>
      <c r="G15" s="8"/>
      <c r="H15" s="22" t="b">
        <f t="shared" si="1"/>
        <v>0</v>
      </c>
      <c r="I15" s="2"/>
      <c r="J15" s="8">
        <f t="shared" si="2"/>
        <v>0</v>
      </c>
      <c r="K15" s="2" t="str">
        <f t="shared" si="3"/>
        <v>BAJO - VERDE</v>
      </c>
      <c r="L15" s="9"/>
      <c r="M15" s="8"/>
      <c r="N15" s="16"/>
      <c r="O15" s="9"/>
      <c r="P15" s="17"/>
      <c r="Q15" s="9"/>
      <c r="R15" s="10"/>
      <c r="S15" s="8"/>
      <c r="T15" s="8"/>
    </row>
    <row r="16" spans="1:20" ht="66.599999999999994" customHeight="1" x14ac:dyDescent="0.2">
      <c r="A16" s="13"/>
      <c r="B16" s="13"/>
      <c r="C16" s="13"/>
      <c r="D16" s="7"/>
      <c r="E16" s="7"/>
      <c r="F16" s="22" t="b">
        <f t="shared" si="0"/>
        <v>0</v>
      </c>
      <c r="G16" s="8"/>
      <c r="H16" s="22" t="b">
        <f t="shared" si="1"/>
        <v>0</v>
      </c>
      <c r="I16" s="2"/>
      <c r="J16" s="8">
        <f t="shared" si="2"/>
        <v>0</v>
      </c>
      <c r="K16" s="2" t="str">
        <f t="shared" si="3"/>
        <v>BAJO - VERDE</v>
      </c>
      <c r="L16" s="9"/>
      <c r="M16" s="8"/>
      <c r="N16" s="16"/>
      <c r="O16" s="9"/>
      <c r="P16" s="17"/>
      <c r="Q16" s="9"/>
      <c r="R16" s="10"/>
      <c r="S16" s="8"/>
      <c r="T16" s="8"/>
    </row>
    <row r="17" spans="1:20" ht="66.599999999999994" customHeight="1" x14ac:dyDescent="0.2">
      <c r="A17" s="13"/>
      <c r="B17" s="13"/>
      <c r="C17" s="13"/>
      <c r="D17" s="7"/>
      <c r="E17" s="7"/>
      <c r="F17" s="22" t="b">
        <f t="shared" si="0"/>
        <v>0</v>
      </c>
      <c r="G17" s="8"/>
      <c r="H17" s="22" t="b">
        <f t="shared" si="1"/>
        <v>0</v>
      </c>
      <c r="I17" s="2"/>
      <c r="J17" s="8">
        <f t="shared" si="2"/>
        <v>0</v>
      </c>
      <c r="K17" s="2" t="str">
        <f t="shared" si="3"/>
        <v>BAJO - VERDE</v>
      </c>
      <c r="L17" s="9"/>
      <c r="M17" s="8"/>
      <c r="N17" s="16"/>
      <c r="O17" s="9"/>
      <c r="P17" s="17"/>
      <c r="Q17" s="9"/>
      <c r="R17" s="10"/>
      <c r="S17" s="8"/>
      <c r="T17" s="8"/>
    </row>
    <row r="18" spans="1:20" ht="66.599999999999994" customHeight="1" x14ac:dyDescent="0.2">
      <c r="A18" s="13"/>
      <c r="B18" s="13"/>
      <c r="C18" s="13"/>
      <c r="D18" s="7"/>
      <c r="E18" s="7"/>
      <c r="F18" s="22" t="b">
        <f t="shared" si="0"/>
        <v>0</v>
      </c>
      <c r="G18" s="8"/>
      <c r="H18" s="22" t="b">
        <f t="shared" si="1"/>
        <v>0</v>
      </c>
      <c r="I18" s="2"/>
      <c r="J18" s="8">
        <f t="shared" si="2"/>
        <v>0</v>
      </c>
      <c r="K18" s="2" t="str">
        <f t="shared" si="3"/>
        <v>BAJO - VERDE</v>
      </c>
      <c r="L18" s="9"/>
      <c r="M18" s="8"/>
      <c r="N18" s="16"/>
      <c r="O18" s="9"/>
      <c r="P18" s="17"/>
      <c r="Q18" s="9"/>
      <c r="R18" s="10"/>
      <c r="S18" s="8"/>
      <c r="T18" s="8"/>
    </row>
    <row r="19" spans="1:20" x14ac:dyDescent="0.2">
      <c r="A19" s="11"/>
      <c r="B19" s="11"/>
      <c r="C19" s="11"/>
      <c r="D19" s="11"/>
      <c r="E19" s="12"/>
      <c r="F19" s="11"/>
      <c r="G19" s="11"/>
      <c r="H19" s="11"/>
      <c r="I19" s="11"/>
      <c r="J19" s="11"/>
      <c r="K19" s="11"/>
      <c r="L19" s="11"/>
      <c r="M19" s="11"/>
      <c r="N19" s="11"/>
      <c r="O19" s="11"/>
      <c r="P19" s="11"/>
      <c r="Q19" s="11"/>
      <c r="R19" s="11"/>
      <c r="S19" s="11"/>
      <c r="T19" s="11"/>
    </row>
    <row r="20" spans="1:20" x14ac:dyDescent="0.2">
      <c r="A20" s="11"/>
      <c r="B20" s="11"/>
      <c r="C20" s="11"/>
      <c r="D20" s="11"/>
      <c r="E20" s="12"/>
      <c r="F20" s="11"/>
      <c r="G20" s="11"/>
      <c r="H20" s="11"/>
      <c r="I20" s="11"/>
      <c r="J20" s="11"/>
      <c r="K20" s="11"/>
      <c r="L20" s="11"/>
      <c r="M20" s="11"/>
      <c r="N20" s="11"/>
      <c r="O20" s="11"/>
      <c r="P20" s="11"/>
      <c r="Q20" s="11"/>
      <c r="R20" s="11"/>
      <c r="S20" s="11"/>
      <c r="T20" s="11"/>
    </row>
    <row r="21" spans="1:20" x14ac:dyDescent="0.2">
      <c r="A21" s="11"/>
      <c r="B21" s="11"/>
      <c r="C21" s="11"/>
      <c r="D21" s="11"/>
      <c r="E21" s="12"/>
      <c r="F21" s="11"/>
      <c r="G21" s="11"/>
      <c r="H21" s="11"/>
      <c r="I21" s="11"/>
      <c r="J21" s="11"/>
      <c r="K21" s="11"/>
      <c r="L21" s="11"/>
      <c r="M21" s="11"/>
      <c r="N21" s="11"/>
      <c r="O21" s="11"/>
      <c r="P21" s="11"/>
      <c r="Q21" s="11"/>
      <c r="R21" s="11"/>
      <c r="S21" s="11"/>
      <c r="T21" s="11"/>
    </row>
    <row r="22" spans="1:20" x14ac:dyDescent="0.2">
      <c r="A22" s="11"/>
      <c r="B22" s="11"/>
      <c r="C22" s="11"/>
      <c r="D22" s="11"/>
      <c r="E22" s="12"/>
      <c r="F22" s="11"/>
      <c r="G22" s="11"/>
      <c r="H22" s="11"/>
      <c r="I22" s="11"/>
      <c r="J22" s="11"/>
      <c r="K22" s="11"/>
      <c r="L22" s="11"/>
      <c r="M22" s="11"/>
      <c r="N22" s="11"/>
      <c r="O22" s="11"/>
      <c r="P22" s="11"/>
      <c r="Q22" s="11"/>
      <c r="R22" s="11"/>
      <c r="S22" s="11"/>
      <c r="T22" s="11"/>
    </row>
    <row r="23" spans="1:20" x14ac:dyDescent="0.2">
      <c r="A23" s="11"/>
      <c r="B23" s="11"/>
      <c r="C23" s="11"/>
      <c r="D23" s="11"/>
      <c r="E23" s="12"/>
      <c r="F23" s="11"/>
      <c r="G23" s="11"/>
      <c r="H23" s="11"/>
      <c r="I23" s="11"/>
      <c r="J23" s="11"/>
      <c r="K23" s="11"/>
      <c r="L23" s="11"/>
      <c r="M23" s="11"/>
      <c r="N23" s="11"/>
      <c r="O23" s="11"/>
      <c r="P23" s="11"/>
      <c r="Q23" s="11"/>
      <c r="R23" s="11"/>
      <c r="S23" s="11"/>
      <c r="T23" s="11"/>
    </row>
    <row r="24" spans="1:20" x14ac:dyDescent="0.2">
      <c r="A24" s="11"/>
      <c r="B24" s="11"/>
      <c r="C24" s="11"/>
      <c r="D24" s="11"/>
      <c r="E24" s="12"/>
      <c r="F24" s="11"/>
      <c r="G24" s="11"/>
      <c r="H24" s="11"/>
      <c r="I24" s="11"/>
      <c r="J24" s="11"/>
      <c r="K24" s="11"/>
      <c r="L24" s="11"/>
      <c r="M24" s="11"/>
      <c r="N24" s="11"/>
      <c r="O24" s="11"/>
      <c r="P24" s="11"/>
      <c r="Q24" s="11"/>
      <c r="R24" s="11"/>
      <c r="S24" s="11"/>
      <c r="T24" s="11"/>
    </row>
    <row r="25" spans="1:20" x14ac:dyDescent="0.2">
      <c r="A25" s="11"/>
      <c r="B25" s="11"/>
      <c r="C25" s="11"/>
      <c r="D25" s="11"/>
      <c r="E25" s="12"/>
      <c r="F25" s="11"/>
      <c r="G25" s="11"/>
      <c r="H25" s="11"/>
      <c r="I25" s="11"/>
      <c r="J25" s="11"/>
      <c r="K25" s="11"/>
      <c r="L25" s="11"/>
      <c r="M25" s="11"/>
      <c r="N25" s="11"/>
      <c r="O25" s="11"/>
      <c r="P25" s="11"/>
      <c r="Q25" s="11"/>
      <c r="R25" s="11"/>
      <c r="S25" s="11"/>
      <c r="T25" s="11"/>
    </row>
    <row r="26" spans="1:20" x14ac:dyDescent="0.2">
      <c r="A26" s="11"/>
      <c r="B26" s="11"/>
      <c r="C26" s="11"/>
      <c r="D26" s="11"/>
      <c r="E26" s="12"/>
      <c r="F26" s="11"/>
      <c r="G26" s="11"/>
      <c r="H26" s="11"/>
      <c r="I26" s="11"/>
      <c r="J26" s="11"/>
      <c r="K26" s="11"/>
      <c r="L26" s="11"/>
      <c r="M26" s="11"/>
      <c r="N26" s="11"/>
      <c r="O26" s="11"/>
      <c r="P26" s="11"/>
      <c r="Q26" s="11"/>
      <c r="R26" s="11"/>
      <c r="S26" s="11"/>
      <c r="T26" s="11"/>
    </row>
    <row r="27" spans="1:20" x14ac:dyDescent="0.2">
      <c r="A27" s="11"/>
      <c r="B27" s="11"/>
      <c r="C27" s="11"/>
      <c r="D27" s="11"/>
      <c r="E27" s="12"/>
      <c r="F27" s="11"/>
      <c r="G27" s="11"/>
      <c r="H27" s="11"/>
      <c r="I27" s="11"/>
      <c r="J27" s="11"/>
      <c r="K27" s="11"/>
      <c r="L27" s="11"/>
      <c r="M27" s="11"/>
      <c r="N27" s="11"/>
      <c r="O27" s="11"/>
      <c r="P27" s="11"/>
      <c r="Q27" s="11"/>
      <c r="R27" s="11"/>
      <c r="S27" s="11"/>
      <c r="T27" s="11"/>
    </row>
    <row r="28" spans="1:20" x14ac:dyDescent="0.2">
      <c r="A28" s="11"/>
      <c r="B28" s="11"/>
      <c r="C28" s="11"/>
      <c r="D28" s="11"/>
      <c r="E28" s="12"/>
      <c r="F28" s="11"/>
      <c r="G28" s="11"/>
      <c r="H28" s="11"/>
      <c r="I28" s="11"/>
      <c r="J28" s="11"/>
      <c r="K28" s="11"/>
      <c r="L28" s="11"/>
      <c r="M28" s="11"/>
      <c r="N28" s="11"/>
      <c r="O28" s="11"/>
      <c r="P28" s="11"/>
      <c r="Q28" s="11"/>
      <c r="R28" s="11"/>
      <c r="S28" s="11"/>
      <c r="T28" s="11"/>
    </row>
    <row r="29" spans="1:20" x14ac:dyDescent="0.2">
      <c r="A29" s="11"/>
      <c r="B29" s="11"/>
      <c r="C29" s="11"/>
      <c r="D29" s="11"/>
      <c r="E29" s="12"/>
      <c r="F29" s="11"/>
      <c r="G29" s="11"/>
      <c r="H29" s="11"/>
      <c r="I29" s="11"/>
      <c r="J29" s="11"/>
      <c r="K29" s="11"/>
      <c r="L29" s="11"/>
      <c r="M29" s="11"/>
      <c r="N29" s="11"/>
      <c r="O29" s="11"/>
      <c r="P29" s="11"/>
      <c r="Q29" s="11"/>
      <c r="R29" s="11"/>
      <c r="S29" s="11"/>
      <c r="T29" s="11"/>
    </row>
    <row r="30" spans="1:20" x14ac:dyDescent="0.2">
      <c r="A30" s="11"/>
      <c r="B30" s="11"/>
      <c r="C30" s="11"/>
      <c r="D30" s="11"/>
      <c r="E30" s="12"/>
      <c r="F30" s="11"/>
      <c r="G30" s="11"/>
      <c r="H30" s="11"/>
      <c r="I30" s="11"/>
      <c r="J30" s="11"/>
      <c r="K30" s="11"/>
      <c r="L30" s="11"/>
      <c r="M30" s="11"/>
      <c r="N30" s="11"/>
      <c r="O30" s="11"/>
      <c r="P30" s="11"/>
      <c r="Q30" s="11"/>
      <c r="R30" s="11"/>
      <c r="S30" s="11"/>
      <c r="T30" s="11"/>
    </row>
    <row r="31" spans="1:20" x14ac:dyDescent="0.2">
      <c r="A31" s="11"/>
      <c r="B31" s="11"/>
      <c r="C31" s="11"/>
      <c r="D31" s="11"/>
      <c r="E31" s="12"/>
      <c r="F31" s="11"/>
      <c r="G31" s="11"/>
      <c r="H31" s="11"/>
      <c r="I31" s="11"/>
      <c r="J31" s="11"/>
      <c r="K31" s="11"/>
      <c r="L31" s="11"/>
      <c r="M31" s="11"/>
      <c r="N31" s="11"/>
      <c r="O31" s="11"/>
      <c r="P31" s="11"/>
      <c r="Q31" s="11"/>
      <c r="R31" s="11"/>
      <c r="S31" s="11"/>
      <c r="T31" s="11"/>
    </row>
    <row r="32" spans="1:20" x14ac:dyDescent="0.2">
      <c r="A32" s="11"/>
      <c r="B32" s="11"/>
      <c r="C32" s="11"/>
      <c r="D32" s="11"/>
      <c r="E32" s="12"/>
      <c r="F32" s="11"/>
      <c r="G32" s="11"/>
      <c r="H32" s="11"/>
      <c r="I32" s="11"/>
      <c r="J32" s="11"/>
      <c r="K32" s="11"/>
      <c r="L32" s="11"/>
      <c r="M32" s="11"/>
      <c r="N32" s="11"/>
      <c r="O32" s="11"/>
      <c r="P32" s="11"/>
      <c r="Q32" s="11"/>
      <c r="R32" s="11"/>
      <c r="S32" s="11"/>
      <c r="T32" s="11"/>
    </row>
    <row r="33" spans="1:20" x14ac:dyDescent="0.2">
      <c r="A33" s="11"/>
      <c r="B33" s="11"/>
      <c r="C33" s="11"/>
      <c r="D33" s="11"/>
      <c r="E33" s="12"/>
      <c r="F33" s="11"/>
      <c r="G33" s="11"/>
      <c r="H33" s="11"/>
      <c r="I33" s="11"/>
      <c r="J33" s="11"/>
      <c r="K33" s="11"/>
      <c r="L33" s="11"/>
      <c r="M33" s="11"/>
      <c r="N33" s="11"/>
      <c r="O33" s="11"/>
      <c r="P33" s="11"/>
      <c r="Q33" s="11"/>
      <c r="R33" s="11"/>
      <c r="S33" s="11"/>
      <c r="T33" s="11"/>
    </row>
    <row r="34" spans="1:20" x14ac:dyDescent="0.2">
      <c r="A34" s="11"/>
      <c r="B34" s="11"/>
      <c r="C34" s="11"/>
      <c r="D34" s="11"/>
      <c r="E34" s="12"/>
      <c r="F34" s="11"/>
      <c r="G34" s="11"/>
      <c r="H34" s="11"/>
      <c r="I34" s="11"/>
      <c r="J34" s="11"/>
      <c r="K34" s="11"/>
      <c r="L34" s="11"/>
      <c r="M34" s="11"/>
      <c r="N34" s="11"/>
      <c r="O34" s="11"/>
      <c r="P34" s="11"/>
      <c r="Q34" s="11"/>
      <c r="R34" s="11"/>
      <c r="S34" s="11"/>
      <c r="T34" s="11"/>
    </row>
    <row r="35" spans="1:20" x14ac:dyDescent="0.2">
      <c r="A35" s="11"/>
      <c r="B35" s="11"/>
      <c r="C35" s="11"/>
      <c r="D35" s="11"/>
      <c r="E35" s="12"/>
      <c r="F35" s="11"/>
      <c r="G35" s="11"/>
      <c r="H35" s="11"/>
      <c r="I35" s="11"/>
      <c r="J35" s="11"/>
      <c r="K35" s="11"/>
      <c r="L35" s="11"/>
      <c r="M35" s="11"/>
      <c r="N35" s="11"/>
      <c r="O35" s="11"/>
      <c r="P35" s="11"/>
      <c r="Q35" s="11"/>
      <c r="R35" s="11"/>
      <c r="S35" s="11"/>
      <c r="T35" s="11"/>
    </row>
    <row r="36" spans="1:20" x14ac:dyDescent="0.2">
      <c r="A36" s="11"/>
      <c r="B36" s="11"/>
      <c r="C36" s="11"/>
      <c r="D36" s="11"/>
      <c r="E36" s="12"/>
      <c r="F36" s="11"/>
      <c r="G36" s="11"/>
      <c r="H36" s="11"/>
      <c r="I36" s="11"/>
      <c r="J36" s="11"/>
      <c r="K36" s="11"/>
      <c r="L36" s="11"/>
      <c r="M36" s="11"/>
      <c r="N36" s="11"/>
      <c r="O36" s="11"/>
      <c r="P36" s="11"/>
      <c r="Q36" s="11"/>
      <c r="R36" s="11"/>
      <c r="S36" s="11"/>
      <c r="T36" s="11"/>
    </row>
    <row r="37" spans="1:20" x14ac:dyDescent="0.2">
      <c r="A37" s="11"/>
      <c r="B37" s="11"/>
      <c r="C37" s="11"/>
      <c r="D37" s="11"/>
      <c r="E37" s="12"/>
      <c r="F37" s="11"/>
      <c r="G37" s="11"/>
      <c r="H37" s="11"/>
      <c r="I37" s="11"/>
      <c r="J37" s="11"/>
      <c r="K37" s="11"/>
      <c r="L37" s="11"/>
      <c r="M37" s="11"/>
      <c r="N37" s="11"/>
      <c r="O37" s="11"/>
      <c r="P37" s="11"/>
      <c r="Q37" s="11"/>
      <c r="R37" s="11"/>
      <c r="S37" s="11"/>
      <c r="T37" s="11"/>
    </row>
    <row r="38" spans="1:20" x14ac:dyDescent="0.2">
      <c r="A38" s="11"/>
      <c r="B38" s="11"/>
      <c r="C38" s="11"/>
      <c r="D38" s="11"/>
      <c r="E38" s="12"/>
      <c r="F38" s="11"/>
      <c r="G38" s="11"/>
      <c r="H38" s="11"/>
      <c r="I38" s="11"/>
      <c r="J38" s="11"/>
      <c r="K38" s="11"/>
      <c r="L38" s="11"/>
      <c r="M38" s="11"/>
      <c r="N38" s="11"/>
      <c r="O38" s="11"/>
      <c r="P38" s="11"/>
      <c r="Q38" s="11"/>
      <c r="R38" s="11"/>
      <c r="S38" s="11"/>
      <c r="T38" s="11"/>
    </row>
    <row r="39" spans="1:20" x14ac:dyDescent="0.2">
      <c r="A39" s="11"/>
      <c r="B39" s="11"/>
      <c r="C39" s="11"/>
      <c r="D39" s="11"/>
      <c r="E39" s="12"/>
      <c r="F39" s="11"/>
      <c r="G39" s="11"/>
      <c r="H39" s="11"/>
      <c r="I39" s="11"/>
      <c r="J39" s="11"/>
      <c r="K39" s="11"/>
      <c r="L39" s="11"/>
      <c r="M39" s="11"/>
      <c r="N39" s="11"/>
      <c r="O39" s="11"/>
      <c r="P39" s="11"/>
      <c r="Q39" s="11"/>
      <c r="R39" s="11"/>
      <c r="S39" s="11"/>
      <c r="T39" s="11"/>
    </row>
    <row r="40" spans="1:20" x14ac:dyDescent="0.2">
      <c r="A40" s="11"/>
      <c r="B40" s="11"/>
      <c r="C40" s="11"/>
      <c r="D40" s="11"/>
      <c r="E40" s="12"/>
      <c r="F40" s="11"/>
      <c r="G40" s="11"/>
      <c r="H40" s="11"/>
      <c r="I40" s="11"/>
      <c r="J40" s="11"/>
      <c r="K40" s="11"/>
      <c r="L40" s="11"/>
      <c r="M40" s="11"/>
      <c r="N40" s="11"/>
      <c r="O40" s="11"/>
      <c r="P40" s="11"/>
      <c r="Q40" s="11"/>
      <c r="R40" s="11"/>
      <c r="S40" s="11"/>
      <c r="T40" s="11"/>
    </row>
    <row r="41" spans="1:20" x14ac:dyDescent="0.2">
      <c r="A41" s="11"/>
      <c r="B41" s="11"/>
      <c r="C41" s="11"/>
      <c r="D41" s="11"/>
      <c r="E41" s="12"/>
      <c r="F41" s="11"/>
      <c r="G41" s="11"/>
      <c r="H41" s="11"/>
      <c r="I41" s="11"/>
      <c r="J41" s="11"/>
      <c r="K41" s="11"/>
      <c r="L41" s="11"/>
      <c r="M41" s="11"/>
      <c r="N41" s="11"/>
      <c r="O41" s="11"/>
      <c r="P41" s="11"/>
      <c r="Q41" s="11"/>
      <c r="R41" s="11"/>
      <c r="S41" s="11"/>
      <c r="T41" s="11"/>
    </row>
    <row r="42" spans="1:20" x14ac:dyDescent="0.2">
      <c r="A42" s="11"/>
      <c r="B42" s="11"/>
      <c r="C42" s="11"/>
      <c r="D42" s="11"/>
      <c r="E42" s="12"/>
      <c r="F42" s="11"/>
      <c r="G42" s="11"/>
      <c r="H42" s="11"/>
      <c r="I42" s="11"/>
      <c r="J42" s="11"/>
      <c r="K42" s="11"/>
      <c r="L42" s="11"/>
      <c r="M42" s="11"/>
      <c r="N42" s="11"/>
      <c r="O42" s="11"/>
      <c r="P42" s="11"/>
      <c r="Q42" s="11"/>
      <c r="R42" s="11"/>
      <c r="S42" s="11"/>
      <c r="T42" s="11"/>
    </row>
  </sheetData>
  <mergeCells count="23">
    <mergeCell ref="A7:E8"/>
    <mergeCell ref="T8:T9"/>
    <mergeCell ref="Q8:Q9"/>
    <mergeCell ref="O8:O9"/>
    <mergeCell ref="R8:R9"/>
    <mergeCell ref="F7:K7"/>
    <mergeCell ref="P8:P9"/>
    <mergeCell ref="B3:S4"/>
    <mergeCell ref="J8:K8"/>
    <mergeCell ref="A1:A4"/>
    <mergeCell ref="L7:N7"/>
    <mergeCell ref="L8:L9"/>
    <mergeCell ref="M8:M9"/>
    <mergeCell ref="N8:N9"/>
    <mergeCell ref="B1:S2"/>
    <mergeCell ref="S8:S9"/>
    <mergeCell ref="B5:L5"/>
    <mergeCell ref="F9:G9"/>
    <mergeCell ref="H9:I9"/>
    <mergeCell ref="F8:I8"/>
    <mergeCell ref="B6:D6"/>
    <mergeCell ref="F6:T6"/>
    <mergeCell ref="O7:T7"/>
  </mergeCells>
  <pageMargins left="0.39370078740157483" right="0.39370078740157483" top="0.39370078740157483" bottom="0.3937007874015748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MAPA (2)</vt:lpstr>
      <vt:lpstr>MAPA</vt:lpstr>
      <vt:lpstr>'MAPA (2)'!Área_de_impresión</vt:lpstr>
      <vt:lpstr>MAPA!Títulos_a_imprimir</vt:lpstr>
      <vt:lpstr>'MAPA (2)'!Títulos_a_imprimir</vt:lpstr>
    </vt:vector>
  </TitlesOfParts>
  <Company>HOGAR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V</dc:creator>
  <cp:lastModifiedBy>Full name</cp:lastModifiedBy>
  <cp:lastPrinted>2019-03-08T15:39:14Z</cp:lastPrinted>
  <dcterms:created xsi:type="dcterms:W3CDTF">2008-05-28T13:27:47Z</dcterms:created>
  <dcterms:modified xsi:type="dcterms:W3CDTF">2020-05-03T01:09:24Z</dcterms:modified>
</cp:coreProperties>
</file>