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uario\Desktop\SEPTIEMBRE-2020\"/>
    </mc:Choice>
  </mc:AlternateContent>
  <bookViews>
    <workbookView xWindow="0" yWindow="0" windowWidth="24000" windowHeight="8400" tabRatio="698"/>
  </bookViews>
  <sheets>
    <sheet name="MAPA (2)" sheetId="33" r:id="rId1"/>
    <sheet name="MAPA" sheetId="19" state="hidden" r:id="rId2"/>
  </sheets>
  <definedNames>
    <definedName name="_xlnm._FilterDatabase" localSheetId="0" hidden="1">'MAPA (2)'!$A$9:$BD$23</definedName>
    <definedName name="_xlnm.Print_Area" localSheetId="0">'MAPA (2)'!$A$1:$BC$23</definedName>
    <definedName name="_xlnm.Print_Titles" localSheetId="1">MAPA!$7:$9</definedName>
    <definedName name="_xlnm.Print_Titles" localSheetId="0">'MAPA (2)'!$7:$9</definedName>
  </definedNames>
  <calcPr calcId="162913"/>
</workbook>
</file>

<file path=xl/calcChain.xml><?xml version="1.0" encoding="utf-8"?>
<calcChain xmlns="http://schemas.openxmlformats.org/spreadsheetml/2006/main">
  <c r="AB22" i="33" l="1"/>
  <c r="AB20" i="33"/>
  <c r="AB18" i="33"/>
  <c r="AB16" i="33"/>
  <c r="AB14" i="33"/>
  <c r="AB12" i="33"/>
  <c r="AB10" i="33"/>
  <c r="V22" i="33"/>
  <c r="V20" i="33"/>
  <c r="V18" i="33"/>
  <c r="V16" i="33"/>
  <c r="V14" i="33"/>
  <c r="V12" i="33"/>
  <c r="V10" i="33"/>
  <c r="AD22" i="33" l="1"/>
  <c r="AD20" i="33"/>
  <c r="AD18" i="33"/>
  <c r="AD16" i="33"/>
  <c r="AD14" i="33"/>
  <c r="AD12" i="33"/>
  <c r="AD10" i="33"/>
  <c r="X22" i="33"/>
  <c r="X20" i="33"/>
  <c r="X18" i="33"/>
  <c r="X16" i="33"/>
  <c r="X14" i="33"/>
  <c r="X12" i="33"/>
  <c r="X10" i="33"/>
  <c r="AY22" i="33" l="1"/>
  <c r="AZ22" i="33" s="1"/>
  <c r="AW22" i="33"/>
  <c r="AY20" i="33"/>
  <c r="AZ20" i="33" s="1"/>
  <c r="AW20" i="33"/>
  <c r="AY18" i="33"/>
  <c r="AZ18" i="33" s="1"/>
  <c r="AW18" i="33"/>
  <c r="BA20" i="33" l="1"/>
  <c r="BA18" i="33"/>
  <c r="BA22" i="33"/>
  <c r="AW16" i="33"/>
  <c r="AW14" i="33"/>
  <c r="AW12" i="33"/>
  <c r="AW10" i="33"/>
  <c r="AP22" i="33"/>
  <c r="AP20" i="33"/>
  <c r="AP18" i="33"/>
  <c r="AP16" i="33"/>
  <c r="AP14" i="33"/>
  <c r="AP12" i="33"/>
  <c r="AP10" i="33"/>
  <c r="M22" i="33"/>
  <c r="M20" i="33"/>
  <c r="M18" i="33"/>
  <c r="M16" i="33"/>
  <c r="M14" i="33"/>
  <c r="M12" i="33"/>
  <c r="M10" i="33"/>
  <c r="H6" i="33"/>
  <c r="AT20" i="33" l="1"/>
  <c r="AS20" i="33"/>
  <c r="AR20" i="33"/>
  <c r="AE20" i="33"/>
  <c r="Z20" i="33"/>
  <c r="Y20" i="33"/>
  <c r="Q20" i="33"/>
  <c r="P20" i="33"/>
  <c r="O20" i="33"/>
  <c r="G20" i="33"/>
  <c r="AF20" i="33" l="1"/>
  <c r="G18" i="33"/>
  <c r="G16" i="33"/>
  <c r="G14" i="33" l="1"/>
  <c r="G12" i="33"/>
  <c r="AT16" i="33"/>
  <c r="AT18" i="33"/>
  <c r="AT22" i="33"/>
  <c r="AT12" i="33"/>
  <c r="AT14" i="33"/>
  <c r="G22" i="33"/>
  <c r="G10" i="33"/>
  <c r="AS22" i="33" l="1"/>
  <c r="AR22" i="33"/>
  <c r="AE22" i="33"/>
  <c r="Z22" i="33"/>
  <c r="Y22" i="33"/>
  <c r="Q22" i="33"/>
  <c r="P22" i="33"/>
  <c r="O22" i="33"/>
  <c r="AS18" i="33"/>
  <c r="AR18" i="33"/>
  <c r="AE18" i="33"/>
  <c r="Z18" i="33"/>
  <c r="Y18" i="33"/>
  <c r="Q18" i="33"/>
  <c r="P18" i="33"/>
  <c r="O18" i="33"/>
  <c r="AY16" i="33"/>
  <c r="AZ16" i="33" s="1"/>
  <c r="AS16" i="33"/>
  <c r="AR16" i="33"/>
  <c r="AE16" i="33"/>
  <c r="AF16" i="33" s="1"/>
  <c r="Z16" i="33"/>
  <c r="Y16" i="33"/>
  <c r="Q16" i="33"/>
  <c r="P16" i="33"/>
  <c r="O16" i="33"/>
  <c r="AY14" i="33"/>
  <c r="AZ14" i="33" s="1"/>
  <c r="AS14" i="33"/>
  <c r="AR14" i="33"/>
  <c r="AE14" i="33"/>
  <c r="AF14" i="33" s="1"/>
  <c r="Z14" i="33"/>
  <c r="Y14" i="33"/>
  <c r="Q14" i="33"/>
  <c r="P14" i="33"/>
  <c r="O14" i="33"/>
  <c r="AY12" i="33"/>
  <c r="AZ12" i="33" s="1"/>
  <c r="AS12" i="33"/>
  <c r="AR12" i="33"/>
  <c r="AE12" i="33"/>
  <c r="AF12" i="33" s="1"/>
  <c r="Z12" i="33"/>
  <c r="Y12" i="33"/>
  <c r="Q12" i="33"/>
  <c r="P12" i="33"/>
  <c r="O12" i="33"/>
  <c r="BA14" i="33" l="1"/>
  <c r="AF18" i="33"/>
  <c r="AF22" i="33"/>
  <c r="BA12" i="33"/>
  <c r="BA16" i="33"/>
  <c r="AY10" i="33"/>
  <c r="AZ10" i="33" s="1"/>
  <c r="AT10" i="33"/>
  <c r="AS10" i="33"/>
  <c r="AR10" i="33"/>
  <c r="AE10" i="33"/>
  <c r="AF10" i="33" s="1"/>
  <c r="Z10" i="33"/>
  <c r="Y10" i="33"/>
  <c r="Q10" i="33"/>
  <c r="P10" i="33"/>
  <c r="O10" i="33"/>
  <c r="BA10" i="33" l="1"/>
  <c r="F10" i="19" l="1"/>
  <c r="H10" i="19"/>
  <c r="J10" i="19"/>
  <c r="K10" i="19" s="1"/>
  <c r="F11" i="19"/>
  <c r="H11" i="19"/>
  <c r="J11" i="19"/>
  <c r="K11" i="19" s="1"/>
  <c r="F12" i="19"/>
  <c r="H12" i="19"/>
  <c r="J12" i="19"/>
  <c r="K12" i="19"/>
  <c r="F13" i="19"/>
  <c r="H13" i="19"/>
  <c r="J13" i="19"/>
  <c r="K13" i="19" s="1"/>
  <c r="F14" i="19"/>
  <c r="H14" i="19"/>
  <c r="J14" i="19"/>
  <c r="K14" i="19" s="1"/>
  <c r="F15" i="19"/>
  <c r="H15" i="19"/>
  <c r="J15" i="19"/>
  <c r="K15" i="19" s="1"/>
  <c r="F16" i="19"/>
  <c r="H16" i="19"/>
  <c r="J16" i="19"/>
  <c r="K16" i="19" s="1"/>
  <c r="F17" i="19"/>
  <c r="H17" i="19"/>
  <c r="J17" i="19"/>
  <c r="K17" i="19" s="1"/>
  <c r="F18" i="19"/>
  <c r="H18" i="19"/>
  <c r="J18" i="19"/>
  <c r="K18" i="19" s="1"/>
</calcChain>
</file>

<file path=xl/sharedStrings.xml><?xml version="1.0" encoding="utf-8"?>
<sst xmlns="http://schemas.openxmlformats.org/spreadsheetml/2006/main" count="247" uniqueCount="173">
  <si>
    <t>RIESGO</t>
  </si>
  <si>
    <t>IMPACTO</t>
  </si>
  <si>
    <t>PROBABILIDAD</t>
  </si>
  <si>
    <t>CONTROLES EXISTENTES</t>
  </si>
  <si>
    <t>RESPONSABLES</t>
  </si>
  <si>
    <t>CRONOGRAMA</t>
  </si>
  <si>
    <t>INDICADOR</t>
  </si>
  <si>
    <t>EFECTOS (Consecuencias)</t>
  </si>
  <si>
    <t>CAUSAS (Factores internos y externos)</t>
  </si>
  <si>
    <t>INSTITUTO DE FINANCIAMIENTO, PROMOCIÓN Y DESARROLLO DE IBAGUÉ - INFIBAGUÉ -</t>
  </si>
  <si>
    <t>VERSIÓN: 01</t>
  </si>
  <si>
    <t>Página 1 de ____</t>
  </si>
  <si>
    <t>MAPA DE RIESGOS POR PROCESO</t>
  </si>
  <si>
    <t>CODIGO: FOR-GR-001</t>
  </si>
  <si>
    <t>Vigente desde: 2018/03/06</t>
  </si>
  <si>
    <t>PROCESO:</t>
  </si>
  <si>
    <t>TIPO DE RIESGOS</t>
  </si>
  <si>
    <t>ZONA DE RIESGO INHERENTE(COLOR)</t>
  </si>
  <si>
    <t>ADMINISTRACIÓN O TRATAMIENTO DEL RIESGO</t>
  </si>
  <si>
    <t>EVALUACIÓN</t>
  </si>
  <si>
    <t>CALIFICACIÓN</t>
  </si>
  <si>
    <t>DESCRIPCIÓN O DETALLE DEL RIESGO</t>
  </si>
  <si>
    <t>TIPO DE CONTROL</t>
  </si>
  <si>
    <t>OPCIÓN DE MANEJO</t>
  </si>
  <si>
    <t>ACTIVIDAD DE CONTROL</t>
  </si>
  <si>
    <t>EVIDENCIA</t>
  </si>
  <si>
    <t>IDENTIFICACIÓN DEL RIESGO</t>
  </si>
  <si>
    <t xml:space="preserve">  ANÁLISIS DEL RIESGO</t>
  </si>
  <si>
    <t xml:space="preserve"> VALORACIÓN DEL RIESGO</t>
  </si>
  <si>
    <t xml:space="preserve">NIVEL DEL RIESGO </t>
  </si>
  <si>
    <r>
      <t xml:space="preserve">VALORACION DEL RIESGO DESPUES DE CONTROLES
</t>
    </r>
    <r>
      <rPr>
        <b/>
        <u/>
        <sz val="8"/>
        <rFont val="Arial"/>
        <family val="2"/>
      </rPr>
      <t>RIESGO RESIDUAL</t>
    </r>
  </si>
  <si>
    <t>OBJETIVO DEL PROCESO:</t>
  </si>
  <si>
    <t xml:space="preserve">  ANÁLISIS DEL RIESGO INHERENTE</t>
  </si>
  <si>
    <t xml:space="preserve">VALORACION DEL RIESGO DESPUES DE CONTROLES
</t>
  </si>
  <si>
    <t>ETAPA / ACTIVIDAD</t>
  </si>
  <si>
    <t>AREA DE IMPACTO</t>
  </si>
  <si>
    <t>FUENTE DE RIESGO</t>
  </si>
  <si>
    <t xml:space="preserve">  ANÁLISIS DEL RIESGO RESIDUAL</t>
  </si>
  <si>
    <t>ZONA DE RIESGO RESIDUAL (COLOR)</t>
  </si>
  <si>
    <t>MAPA DE RIESGOS Y OPORTUNIDADES POR PROCESO</t>
  </si>
  <si>
    <t>OPORTUNIDADES</t>
  </si>
  <si>
    <t xml:space="preserve">  ANÁLISIS DE OPORTUNIDADES</t>
  </si>
  <si>
    <t>IDENTIFICACIÓN DEL RIESGO Y/O OPORTUNIDADES</t>
  </si>
  <si>
    <t>NIVEL DE LA OPORTUNIDAD</t>
  </si>
  <si>
    <t>ANALISIS DE RIESGO CON TRATAMIENTO</t>
  </si>
  <si>
    <t xml:space="preserve">  ANÁLISIS DE OPORTUNIDADES CON TRATAMIENTO</t>
  </si>
  <si>
    <t>ZONA DEOPORTUINIDAD CON TRATAMIENTO</t>
  </si>
  <si>
    <t>VALORACIÓN</t>
  </si>
  <si>
    <t>META Y % INDICADOR</t>
  </si>
  <si>
    <t>ZONA DE  OPORTUINIDAD</t>
  </si>
  <si>
    <t>OBSERVACIONES</t>
  </si>
  <si>
    <t>Página 1 de 1</t>
  </si>
  <si>
    <t>VERSIÓN: 03</t>
  </si>
  <si>
    <t>Vigente desde: 2019/02/27</t>
  </si>
  <si>
    <t>R1</t>
  </si>
  <si>
    <t>R2</t>
  </si>
  <si>
    <t>R3</t>
  </si>
  <si>
    <t>R4</t>
  </si>
  <si>
    <t>CONSECUTIVO</t>
  </si>
  <si>
    <t>R5</t>
  </si>
  <si>
    <t>R6</t>
  </si>
  <si>
    <t>Reducir el riesgo</t>
  </si>
  <si>
    <t>Preventivo</t>
  </si>
  <si>
    <t>SEGUIMIENTO A LA EJECUCION E INTERVENTORIA DE CONTRATOS</t>
  </si>
  <si>
    <t xml:space="preserve">Gastos y costos generados por las multas o sanciones,
Reprocesos
</t>
  </si>
  <si>
    <t>Obstaculización de los asuntos y procesos contractuales
Desconocimiento de los funcionarios
Altas cargas de trabajo
Negligencia de los funcionarios
Errores en el Ingreso de Información</t>
  </si>
  <si>
    <t>Sanciones Disciplinarias y penales</t>
  </si>
  <si>
    <t>Riesgo de Cumplimiento</t>
  </si>
  <si>
    <t>APOYO A LAS DEPENDENCIAS EN LA PREPARACIÓN DE PROCESOS CONTRACTUALES</t>
  </si>
  <si>
    <t>Desempeño de la Entidad, Credibilidad por lentitud en la respuesta, Clima Organizacional, Oportunidad y programación de actividades</t>
  </si>
  <si>
    <t>Falta de Personal</t>
  </si>
  <si>
    <t>RIESGOS ANTICORRUPCIÓN</t>
  </si>
  <si>
    <t>Imagen de la Entidad, Secretaria General, Funcionarios afectados con procesos disciplinarios</t>
  </si>
  <si>
    <t>Comportamiento Humano, Inobservancia de la norma y de los procesos, multiplicidad de tareas</t>
  </si>
  <si>
    <t>Gobierno Corporativo y Código de Integridad. Estatuto Anticorrupción y, verificación asignación de presupuestos. Manual de contratación. Manual de funciones. Comité de Compras. Plan anual de adquisiciones</t>
  </si>
  <si>
    <t>Evitar el riesgo</t>
  </si>
  <si>
    <t>Detectivo</t>
  </si>
  <si>
    <t>Secretaría General</t>
  </si>
  <si>
    <t>No.Capacitaciones Realizadas/No. Capacitaciones Requeridas</t>
  </si>
  <si>
    <t>Supervisores, Secretaría General</t>
  </si>
  <si>
    <t>GESTION CONTRACTUAL</t>
  </si>
  <si>
    <t>Estratégico</t>
  </si>
  <si>
    <t>Creación de mesas de trabajo con el personal asociado al proceso</t>
  </si>
  <si>
    <t>Reprocesos Institucionales  durante la ejecución del contrato</t>
  </si>
  <si>
    <t>Falta de autonomía Profesional para el análisis de requisitos contractuales</t>
  </si>
  <si>
    <t>Relaciones legales y comerciales al interior del Instituto y con otras  organizaciones, por ejemplo proveedores, subcontratistas, arrendatarios. Comportamiento humano. Actividades de gestión y control. Actividades individuales</t>
  </si>
  <si>
    <t>Bases de activos y recursos de la organización incluido el personal, Ingresos, desempeño, el momento y programación de actividades</t>
  </si>
  <si>
    <t>Aplicación en todo sentido de un criterio técnico y profesional que permita al ordenador del gasto tomar una buena decisión en los procesos pre contractuales</t>
  </si>
  <si>
    <t xml:space="preserve">Falta de controles de los documentos aportados </t>
  </si>
  <si>
    <t>por: pérdida de documentos., documentación incompleta o sin lleno de requisitos. Traspapelación de documentos</t>
  </si>
  <si>
    <t>Tener la documentación completa y organizada</t>
  </si>
  <si>
    <t>Manual de contratación
Manual de Funciones
Ley de contratación
Constitución Política
Gobierno Corporativa y Código de Integridad
Informes de Contratistas y de Supervisores
Parámetros de control implícitos en Secop II
Plan de Mejoramiento
Decretos de Contratación</t>
  </si>
  <si>
    <t>Gobierno Corporativo y Código de Integridad. Estatuto Anticorrupción y, verificación asignación de presupuestos. Manual de contratación. Manual de funciones. Comité de Compras. Plan anual de adquisiciones. Código laboral. Código Único Disciplinario
SECOP II</t>
  </si>
  <si>
    <t>Gobierno Corporativo y Código de Integridad. Estatuto Anticorrupción y, verificación asignación de presupuestos. Manual de contratación. Manual de funciones. Comité de Compras. Plan anual de adquisiciones. Código Único Disciplinario
SECOP II. Check list de documentos</t>
  </si>
  <si>
    <r>
      <t>Riesgos:</t>
    </r>
    <r>
      <rPr>
        <sz val="11"/>
        <rFont val="Arial"/>
        <family val="2"/>
      </rPr>
      <t xml:space="preserve"> Establecer de forma clara las condiciones y requisitos exigidos en los pliegos</t>
    </r>
  </si>
  <si>
    <r>
      <t>Oportunidades:</t>
    </r>
    <r>
      <rPr>
        <sz val="11"/>
        <rFont val="Arial"/>
        <family val="2"/>
      </rPr>
      <t xml:space="preserve"> Reunión del Comité Evaluador para el consenso y consolidación de la evaluación técnica, jurídica y económica. Se implementará que se utilice planilla de asistencia.</t>
    </r>
  </si>
  <si>
    <r>
      <rPr>
        <b/>
        <sz val="11"/>
        <rFont val="Arial"/>
        <family val="2"/>
      </rPr>
      <t xml:space="preserve">Riesgo: </t>
    </r>
    <r>
      <rPr>
        <sz val="11"/>
        <rFont val="Arial"/>
        <family val="2"/>
      </rPr>
      <t xml:space="preserve">Verificación del cumplimiento de los requisitos procedimentales de los contratos (filtros de información estudios previos, adjudicación, contratos, etc.) - check list
</t>
    </r>
    <r>
      <rPr>
        <b/>
        <sz val="11"/>
        <rFont val="Arial"/>
        <family val="2"/>
      </rPr>
      <t/>
    </r>
  </si>
  <si>
    <t>Verificación de actividades por los supervisores, Manual de funciones
Gobierno Corporativo y Código de Integridad
Estatuto Anticorrupción
Seguimiento de los procesos
Verificación de la documentación
Plan de Capacitaciones
Controles en SECOP II
Seguimiento a procesos en cursos
Memorandos Internos de seguimiento</t>
  </si>
  <si>
    <t>Demora en los procesos</t>
  </si>
  <si>
    <t>No. de contratos suscritos / No. Total de contratos</t>
  </si>
  <si>
    <t>Seguridad en la entrada y salida de información de procesos contractuales, especialmente en etapa previa</t>
  </si>
  <si>
    <t xml:space="preserve">debido a: 1) Negligencia del personal en cuanto a la verificación del proceso.  2) Falta de seguimiento  para la ejecución del proceso contractual. </t>
  </si>
  <si>
    <t>por: Indebido uso de los recursos de la entidad, tramites pre-contractuales superfluos que inciden en el principio de anualidad.</t>
  </si>
  <si>
    <t>Meta: #/#=95%</t>
  </si>
  <si>
    <t>Resultado: 100%</t>
  </si>
  <si>
    <r>
      <t xml:space="preserve">(  Numero de contratos / Numero de procesos contractuales radicados) * 100  </t>
    </r>
    <r>
      <rPr>
        <b/>
        <sz val="11"/>
        <rFont val="Arial"/>
        <family val="2"/>
      </rPr>
      <t>NOTA:</t>
    </r>
    <r>
      <rPr>
        <sz val="11"/>
        <rFont val="Arial"/>
        <family val="2"/>
      </rPr>
      <t xml:space="preserve"> Los documentos  dependen del requerimiento del contrato y del dueño de la necesidad</t>
    </r>
  </si>
  <si>
    <t>Meta: #/#=90%</t>
  </si>
  <si>
    <t>Riesgo de Cumplimiento, Operativo y financiero</t>
  </si>
  <si>
    <t>Meta:#/# =100%</t>
  </si>
  <si>
    <t>por: manipulación de decisiones. Uso del poder. Trafico de influencias</t>
  </si>
  <si>
    <t>Falencias o demora en los seguimientos y/o cargues de información, en la plataforma del SECOP II y/o expedientes contractuales</t>
  </si>
  <si>
    <t>debido a: 1) Omisiones en la estructuración de los procesos 2) Altas cargas de trabajo  3) Desconocimiento del uso de la plataforma SECOP II
 4)desconocimiento del Manual de Contratación, de la ley de contratación y de la constitución política 5) Recepción de documentos sin el lleno de requisitos.</t>
  </si>
  <si>
    <t>Reasignación de funciones dentro del área por parte de la Jefe de proceso
Apoyo de otras áreas internas
Revisión de los requisitos por parte de los dueños de la necesidad.</t>
  </si>
  <si>
    <r>
      <rPr>
        <b/>
        <sz val="11"/>
        <rFont val="Arial"/>
        <family val="2"/>
      </rPr>
      <t xml:space="preserve">INDICADOR: </t>
    </r>
    <r>
      <rPr>
        <sz val="11"/>
        <rFont val="Arial"/>
        <family val="2"/>
      </rPr>
      <t>El indicador se medirá de manera trimestral.</t>
    </r>
    <r>
      <rPr>
        <b/>
        <sz val="11"/>
        <rFont val="Arial"/>
        <family val="2"/>
      </rPr>
      <t xml:space="preserve">
META:</t>
    </r>
    <r>
      <rPr>
        <sz val="11"/>
        <rFont val="Arial"/>
        <family val="2"/>
      </rPr>
      <t xml:space="preserve"> La meta del indicador es no superar el 10% de los contratos suscritos de mayor cuantía declarados como desiertos ( por revisar el resultado del indicador )</t>
    </r>
  </si>
  <si>
    <t>debido a: 1) que no se cuente con procesos técnicos que permitan tomar una decisión. 2) Aumento de tramitología que puedan incidir en la toma de decisiones. 3) falta de información de las vinculaciones realizadas por los  contratistas de prestación de servicios.</t>
  </si>
  <si>
    <r>
      <rPr>
        <b/>
        <sz val="11"/>
        <rFont val="Arial"/>
        <family val="2"/>
      </rPr>
      <t xml:space="preserve">Oportunidades: </t>
    </r>
    <r>
      <rPr>
        <sz val="11"/>
        <rFont val="Arial"/>
        <family val="2"/>
      </rPr>
      <t xml:space="preserve">
</t>
    </r>
  </si>
  <si>
    <t xml:space="preserve">Oportunidades: </t>
  </si>
  <si>
    <t>(No. De recomendaciones acatadas por la ordenadora del gasto / No. De recomendaciones sugeridas)*100</t>
  </si>
  <si>
    <r>
      <rPr>
        <b/>
        <sz val="11"/>
        <rFont val="Arial"/>
        <family val="2"/>
      </rPr>
      <t xml:space="preserve">Riesgo: </t>
    </r>
    <r>
      <rPr>
        <sz val="11"/>
        <rFont val="Arial"/>
        <family val="2"/>
      </rPr>
      <t xml:space="preserve">Pliego definitivo de condiciones y el acta de adjudicación.  
</t>
    </r>
    <r>
      <rPr>
        <b/>
        <sz val="11"/>
        <rFont val="Arial"/>
        <family val="2"/>
      </rPr>
      <t/>
    </r>
  </si>
  <si>
    <t xml:space="preserve">debido a:  1) Manipulación de información y procesos por personal del Instituto con acceso a dicha información 2) tráfico de influencias e Interés propio.
3) Inobservancia u omisión dela normatividad en el cumplimiento de los términos. 4) desconocimiento de la normatividad frente a la ulterioridad contractual. </t>
  </si>
  <si>
    <t xml:space="preserve">por: sanciones disciplinarias, fiscales  y/o  penales. incumplimiento en los términos y errores en la aplicación de normas  </t>
  </si>
  <si>
    <t>Aplicación del Manual de funciones y competencias laborales. Gobierno Corporativo  y Código de Integridad y Código de Procedimiento Administrativo y de lo Contencioso Administrativo.
Ley 80 de 1993, Ley 1474 de 2011, Ley 1150 de 2007, Decreto 1082 de 2015. Ley 1437/11, Ley 1564/12, Código Civil, CST, Dec.1166/16 y demás normas concordantes</t>
  </si>
  <si>
    <t>Estratégico
Riesgo de Cumplimiento</t>
  </si>
  <si>
    <t>Riesgo Operativo
Riesgo de Cumplimiento</t>
  </si>
  <si>
    <t>Imagen de la Entidad, Secretaria General, Funcionarios afectados con procesos disciplinarios
Programación de actividades. Clima organizacional. Perdida de credibilidad.</t>
  </si>
  <si>
    <t>Personal, Comportamiento Humano
Cambios en la Normatividad</t>
  </si>
  <si>
    <t>R7</t>
  </si>
  <si>
    <t>Meta: 2/2 =100%</t>
  </si>
  <si>
    <t>Tener personal capacitado en el manejo de Secop II</t>
  </si>
  <si>
    <r>
      <rPr>
        <b/>
        <sz val="11"/>
        <rFont val="Arial"/>
        <family val="2"/>
      </rPr>
      <t xml:space="preserve">Oportunidades: </t>
    </r>
    <r>
      <rPr>
        <sz val="11"/>
        <rFont val="Arial"/>
        <family val="2"/>
      </rPr>
      <t xml:space="preserve">Certificados en temas relacionados </t>
    </r>
  </si>
  <si>
    <r>
      <t>Oportunidades:</t>
    </r>
    <r>
      <rPr>
        <sz val="11"/>
        <rFont val="Arial"/>
        <family val="2"/>
      </rPr>
      <t>1) capacitación al personal relacionado al proceso (supervisores, interventores y lideres de procesos) sobre temas relacionados con la oportunidad</t>
    </r>
  </si>
  <si>
    <t>Incumplimiento en los termino de la publicación correspondientes establecidas en la ley,
 demora en la satisfacción de las necesidades  de la entidad.  
sanciones disciplinarias,  penales.</t>
  </si>
  <si>
    <t>por: Perdidas económicas para el instituto. Pérdida de credibilidad,
Inducir al error al Instituto en la parte presupuestal,
retraso en procesos institucionales,
Sanciones disciplinarias para los colaboradores.</t>
  </si>
  <si>
    <r>
      <t>Riesgos:</t>
    </r>
    <r>
      <rPr>
        <sz val="11"/>
        <rFont val="Arial"/>
        <family val="2"/>
      </rPr>
      <t xml:space="preserve"> Asesoría y acompañamiento en toda la etapa contractual.
Procesos de capacitación a los supervisores.
Revisión de la viabilidad jurídica del proceso o de la actividad.
</t>
    </r>
  </si>
  <si>
    <r>
      <t xml:space="preserve">Oportunidades: </t>
    </r>
    <r>
      <rPr>
        <sz val="11"/>
        <rFont val="Arial"/>
        <family val="2"/>
      </rPr>
      <t>Procesos de capacitación a los supervisores.
Mesas de trabajo</t>
    </r>
  </si>
  <si>
    <t>por: multas y sanciones, pérdida de credibilidad de la Entidad, revocatoria, descartes o declaratoria de deserción de procesos , posible generación de riesgos de corrupción, desgaste administrativo.</t>
  </si>
  <si>
    <r>
      <t>Riesgos:</t>
    </r>
    <r>
      <rPr>
        <sz val="11"/>
        <rFont val="Arial"/>
        <family val="2"/>
      </rPr>
      <t xml:space="preserve"> Asesoría y acompañamiento en toda la etapa contractual.
Procesos de capacitación a los supervisores.
Mesas de trabajo</t>
    </r>
  </si>
  <si>
    <r>
      <rPr>
        <b/>
        <sz val="11"/>
        <rFont val="Arial"/>
        <family val="2"/>
      </rPr>
      <t>INDICADOR:</t>
    </r>
    <r>
      <rPr>
        <sz val="11"/>
        <rFont val="Arial"/>
        <family val="2"/>
      </rPr>
      <t xml:space="preserve"> el indicador se mide de manera anual 
</t>
    </r>
    <r>
      <rPr>
        <b/>
        <sz val="11"/>
        <rFont val="Arial"/>
        <family val="2"/>
      </rPr>
      <t xml:space="preserve">META: </t>
    </r>
    <r>
      <rPr>
        <sz val="11"/>
        <rFont val="Arial"/>
        <family val="2"/>
      </rPr>
      <t xml:space="preserve"> La meta es realizar  el 100% de las capacitaciones requeridas
lo amerite.
RESULTADO: Es del 50% debido a que se programaron 2 capacitaciones de las cuales se ha realizaron una (uso y manejo de la plataforma en secop II para supervisores y el ordenador del gasto). </t>
    </r>
  </si>
  <si>
    <r>
      <rPr>
        <b/>
        <sz val="11"/>
        <rFont val="Arial"/>
        <family val="2"/>
      </rPr>
      <t>INDICADOR:</t>
    </r>
    <r>
      <rPr>
        <sz val="11"/>
        <rFont val="Arial"/>
        <family val="2"/>
      </rPr>
      <t xml:space="preserve"> El indicador se maneja de manera anual, y contempla el numero de contratos durante el periodo
</t>
    </r>
    <r>
      <rPr>
        <b/>
        <sz val="11"/>
        <rFont val="Arial"/>
        <family val="2"/>
      </rPr>
      <t>META:</t>
    </r>
    <r>
      <rPr>
        <sz val="11"/>
        <rFont val="Arial"/>
        <family val="2"/>
      </rPr>
      <t xml:space="preserve"> La meta es suscribir al menos el 90% del total de contratos 
</t>
    </r>
    <r>
      <rPr>
        <b/>
        <sz val="11"/>
        <rFont val="Arial"/>
        <family val="2"/>
      </rPr>
      <t xml:space="preserve">NOTA: </t>
    </r>
    <r>
      <rPr>
        <sz val="11"/>
        <rFont val="Arial"/>
        <family val="2"/>
      </rPr>
      <t>Se plantea la posibilidad de implementar un formato o clausula , en la cual se estipule que los colaboradores del instituto tiene el compromisos de informar cualquier tipo de impedimento (vinculo, consanguinidad o demás) para desarrollar correctamente sus actividades, en caso de ser requerido.</t>
    </r>
  </si>
  <si>
    <r>
      <rPr>
        <b/>
        <sz val="11"/>
        <rFont val="Arial"/>
        <family val="2"/>
      </rPr>
      <t>INDICADOR:</t>
    </r>
    <r>
      <rPr>
        <sz val="11"/>
        <rFont val="Arial"/>
        <family val="2"/>
      </rPr>
      <t xml:space="preserve"> el indicador se mide de manera anual, y el numero de requerimientos depende de la necesidad de la situación actual según lo amerite.
</t>
    </r>
    <r>
      <rPr>
        <b/>
        <sz val="11"/>
        <rFont val="Arial"/>
        <family val="2"/>
      </rPr>
      <t>RESULTADO:</t>
    </r>
    <r>
      <rPr>
        <sz val="11"/>
        <rFont val="Arial"/>
        <family val="2"/>
      </rPr>
      <t xml:space="preserve"> Es del 50% debido a que se programaron 2 capacitaciones de las cuales se ha realizaron una (uso y manejo de la plataforma en secop II para supervisores y el ordenador del gasto).
</t>
    </r>
    <r>
      <rPr>
        <b/>
        <sz val="11"/>
        <rFont val="Arial"/>
        <family val="2"/>
      </rPr>
      <t xml:space="preserve">OBSERVACIÓN: </t>
    </r>
    <r>
      <rPr>
        <sz val="11"/>
        <rFont val="Arial"/>
        <family val="2"/>
      </rPr>
      <t>Pendiente analizar la posibilidad de solicitar certificación a los prestadores de  servicios profesionales con respecto a sus relaciones o vinculaciones laborales.</t>
    </r>
  </si>
  <si>
    <t xml:space="preserve">Obstaculización  y/o dilatación en procesos de la entidad. </t>
  </si>
  <si>
    <r>
      <rPr>
        <b/>
        <sz val="11"/>
        <rFont val="Arial"/>
        <family val="2"/>
      </rPr>
      <t>INDICADOR:</t>
    </r>
    <r>
      <rPr>
        <sz val="11"/>
        <rFont val="Arial"/>
        <family val="2"/>
      </rPr>
      <t xml:space="preserve"> El indicador se manejara de manera trimestral
</t>
    </r>
    <r>
      <rPr>
        <b/>
        <sz val="11"/>
        <rFont val="Arial"/>
        <family val="2"/>
      </rPr>
      <t>META:</t>
    </r>
    <r>
      <rPr>
        <sz val="11"/>
        <rFont val="Arial"/>
        <family val="2"/>
      </rPr>
      <t xml:space="preserve"> La meta es acatar al menos el 95% de las recomendaciones propuestas por el comité evaluador</t>
    </r>
  </si>
  <si>
    <r>
      <rPr>
        <b/>
        <sz val="11"/>
        <rFont val="Arial"/>
        <family val="2"/>
      </rPr>
      <t xml:space="preserve">INDICADOR: </t>
    </r>
    <r>
      <rPr>
        <sz val="11"/>
        <rFont val="Arial"/>
        <family val="2"/>
      </rPr>
      <t xml:space="preserve">El indicador se manejara de manera semestral
</t>
    </r>
    <r>
      <rPr>
        <b/>
        <sz val="11"/>
        <rFont val="Arial"/>
        <family val="2"/>
      </rPr>
      <t>META:</t>
    </r>
    <r>
      <rPr>
        <sz val="11"/>
        <rFont val="Arial"/>
        <family val="2"/>
      </rPr>
      <t xml:space="preserve"> La meta del indicador es llegar al menos al 90% de contratos celebrados.</t>
    </r>
  </si>
  <si>
    <t>Resultado: 2/2= 100%</t>
  </si>
  <si>
    <t xml:space="preserve">Evitar la negligencia y crear una cultura de control, para desarrollar bien la labor, evitando sanciones. </t>
  </si>
  <si>
    <t>Contratos publicados en la plataforma correspondiente / numero total de contratos celebrados</t>
  </si>
  <si>
    <t>Resultado:100%</t>
  </si>
  <si>
    <r>
      <t>Riesgos:</t>
    </r>
    <r>
      <rPr>
        <sz val="11"/>
        <rFont val="Arial"/>
        <family val="2"/>
      </rPr>
      <t xml:space="preserve"> Realizar capacitaciones a supervisores, contratistas e interventores
</t>
    </r>
  </si>
  <si>
    <r>
      <rPr>
        <b/>
        <sz val="11"/>
        <rFont val="Arial"/>
        <family val="2"/>
      </rPr>
      <t xml:space="preserve">Riesgos: </t>
    </r>
    <r>
      <rPr>
        <sz val="11"/>
        <rFont val="Arial"/>
        <family val="2"/>
      </rPr>
      <t xml:space="preserve">Pantallazos de información registrada en la plataformas.
</t>
    </r>
  </si>
  <si>
    <r>
      <t>Resultado:</t>
    </r>
    <r>
      <rPr>
        <sz val="12"/>
        <rFont val="Arial"/>
        <family val="2"/>
      </rPr>
      <t xml:space="preserve"> 100%</t>
    </r>
  </si>
  <si>
    <t>Meta: 100%</t>
  </si>
  <si>
    <r>
      <t>Oportunidades:</t>
    </r>
    <r>
      <rPr>
        <sz val="11"/>
        <rFont val="Arial"/>
        <family val="2"/>
      </rPr>
      <t xml:space="preserve"> Aplicación de libro de préstamos de documentos de salida. </t>
    </r>
  </si>
  <si>
    <t xml:space="preserve">Meta: </t>
  </si>
  <si>
    <t xml:space="preserve">Resultado: </t>
  </si>
  <si>
    <r>
      <rPr>
        <b/>
        <sz val="11"/>
        <rFont val="Arial"/>
        <family val="2"/>
      </rPr>
      <t xml:space="preserve">Riesgos: </t>
    </r>
    <r>
      <rPr>
        <sz val="11"/>
        <rFont val="Arial"/>
        <family val="2"/>
      </rPr>
      <t>Actas de inicio de contratos suscritos</t>
    </r>
  </si>
  <si>
    <r>
      <t>Oportunidades:</t>
    </r>
    <r>
      <rPr>
        <sz val="11"/>
        <rFont val="Arial"/>
        <family val="2"/>
      </rPr>
      <t xml:space="preserve"> Programar mesas de trabajo para revisar de la etapa precontractual  y apoyo a supervisores durante el desarrollo del contrato</t>
    </r>
  </si>
  <si>
    <r>
      <rPr>
        <b/>
        <sz val="11"/>
        <rFont val="Arial"/>
        <family val="2"/>
      </rPr>
      <t>Oportunidades:</t>
    </r>
    <r>
      <rPr>
        <sz val="11"/>
        <rFont val="Arial"/>
        <family val="2"/>
      </rPr>
      <t xml:space="preserve"> Actas de inicio de contratos suscritos</t>
    </r>
  </si>
  <si>
    <r>
      <t xml:space="preserve">Riesgos: </t>
    </r>
    <r>
      <rPr>
        <sz val="11"/>
        <rFont val="Arial"/>
        <family val="2"/>
      </rPr>
      <t xml:space="preserve">Hacer seguimiento y control a los documentos establecidos mediante el checklist 
</t>
    </r>
  </si>
  <si>
    <r>
      <t xml:space="preserve">Riesgos: </t>
    </r>
    <r>
      <rPr>
        <sz val="11"/>
        <rFont val="Arial"/>
        <family val="2"/>
      </rPr>
      <t>Los checklist de los contratos celebrados en el periodo del informe
Certificación de verificación en listas restrictivas.</t>
    </r>
  </si>
  <si>
    <t xml:space="preserve">debido a: 1) Deficiencia en la etapa de planeación  2) falta de compromiso, responsabilidad y control por parte de los supervisores, interventores o el ordenador del gasto  de contratos 3) Desconocimiento de la normatividad  o los manuales 4) omisión o deficiencia  en el manejo de información. 5)Trafico de influencias
</t>
  </si>
  <si>
    <t xml:space="preserve">debido a: 1) que no se cuenta con un registro detallado de los documentos aportados 2) no se respete la secuencia establecida con respecto a las fechas predeterminadas </t>
  </si>
  <si>
    <t>SEGUIMIENTO A SEPTIEMBRE DE 2020</t>
  </si>
  <si>
    <r>
      <t xml:space="preserve">Riesgos: </t>
    </r>
    <r>
      <rPr>
        <sz val="11"/>
        <rFont val="Arial"/>
        <family val="2"/>
      </rPr>
      <t xml:space="preserve">Registro de asistencia a las capacitaciones realizadas.
</t>
    </r>
  </si>
  <si>
    <r>
      <t>Riesgos:</t>
    </r>
    <r>
      <rPr>
        <sz val="11"/>
        <rFont val="Arial"/>
        <family val="2"/>
      </rPr>
      <t xml:space="preserve"> Realizar los Procesos y Procedimientos de acuerdo a la normatividad vigente. Revisar los requisitos correspondientes al Manual de Contratación y la norma.</t>
    </r>
  </si>
  <si>
    <t>Resultado: 90%</t>
  </si>
  <si>
    <r>
      <t>Oportunidades:</t>
    </r>
    <r>
      <rPr>
        <sz val="11"/>
        <rFont val="Arial"/>
        <family val="2"/>
      </rPr>
      <t xml:space="preserve"> Hacer seguimiento y control a los documentos establecidos mediante el checklist 
</t>
    </r>
  </si>
  <si>
    <r>
      <t>Oportunidades:</t>
    </r>
    <r>
      <rPr>
        <sz val="11"/>
        <rFont val="Arial"/>
        <family val="2"/>
      </rPr>
      <t xml:space="preserve"> Los checklist de los contratos celebrados en el periodo del informe</t>
    </r>
  </si>
  <si>
    <r>
      <t xml:space="preserve">Riesgos: </t>
    </r>
    <r>
      <rPr>
        <sz val="11"/>
        <rFont val="Arial"/>
        <family val="2"/>
      </rPr>
      <t>Expedientes acorde a lo establecido.
Registro de evidencia de capacitaciones realizadas
Correos electrónicos enviados apoyando el proceso contractual
Apoyo visual de las capacitaciones</t>
    </r>
  </si>
  <si>
    <r>
      <rPr>
        <b/>
        <sz val="11"/>
        <rFont val="Arial"/>
        <family val="2"/>
      </rPr>
      <t>Oportunidades</t>
    </r>
    <r>
      <rPr>
        <sz val="11"/>
        <rFont val="Arial"/>
        <family val="2"/>
      </rPr>
      <t>: Expedientes acorde a lo establecido.
Registro de evidencia de capacitaciones realizadas
Correos electrónicos enviados</t>
    </r>
  </si>
  <si>
    <t>debido a:1) falta de compromiso, responsabilidad y control por parte de los supervisores, interventores o el ordenador del gasto  de contratos
2) falta de personal encargado de la operatividad de los procesos,  3) inadecuada distribución de funciones
 4) Demora en la asignación o en el traslado de presupuesto. 5) lentitud en el montaje de la información a plataformas y/o software 6)incumplimiento de requisitos en la parte pre-contractual y legalización del mismo  6) Exposición a cambios regulatorios, debido a factores internos o externos que afecten el normal funcionamiento del instituto y/o las dinámicas de este (Eventos climáticos y/o atmosféricos, epidemias,  pandemias, eventos de orden publico, eventos desarrollados de manera interna, terremotos, inundaciones, fallas eléctricas, etc.).</t>
  </si>
  <si>
    <r>
      <rPr>
        <b/>
        <sz val="11"/>
        <rFont val="Arial"/>
        <family val="2"/>
      </rPr>
      <t>Oportunidades:</t>
    </r>
    <r>
      <rPr>
        <sz val="11"/>
        <rFont val="Arial"/>
        <family val="2"/>
      </rPr>
      <t xml:space="preserve"> Registro fotográfico de libro de préstamo</t>
    </r>
  </si>
  <si>
    <r>
      <t>Riesgos:</t>
    </r>
    <r>
      <rPr>
        <sz val="11"/>
        <rFont val="Arial"/>
        <family val="2"/>
      </rPr>
      <t xml:space="preserve"> Verificación y comparación de PAA, RP y clausulados.</t>
    </r>
  </si>
  <si>
    <r>
      <rPr>
        <b/>
        <sz val="11"/>
        <rFont val="Arial"/>
        <family val="2"/>
      </rPr>
      <t xml:space="preserve">Oportunidad: </t>
    </r>
    <r>
      <rPr>
        <sz val="11"/>
        <rFont val="Arial"/>
        <family val="2"/>
      </rPr>
      <t>Relación de los procesos licitatorios
Actas de comité evaluador y/o actos administrativos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</si>
</sst>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 * #,##0.00_ ;_ [$€]\ * \-#,##0.00_ ;_ [$€]\ * &quot;-&quot;??_ ;_ @_ "/>
  </numFmts>
  <fonts count="16" x14ac:knownFonts="1">
    <font>
      <sz val="10"/>
      <name val="Arial"/>
    </font>
    <font>
      <sz val="11"/>
      <color theme="1"/>
      <name val="Calibri"/>
      <family val="2"/>
      <scheme val="minor"/>
    </font>
    <font>
      <b/>
      <sz val="10"/>
      <name val="Arial"/>
      <family val="2"/>
    </font>
    <font>
      <sz val="10"/>
      <name val="Arial"/>
      <family val="2"/>
    </font>
    <font>
      <sz val="10"/>
      <name val="Arial"/>
      <family val="2"/>
    </font>
    <font>
      <sz val="12"/>
      <name val="Arial"/>
      <family val="2"/>
    </font>
    <font>
      <sz val="12"/>
      <name val="Arial"/>
      <family val="2"/>
    </font>
    <font>
      <sz val="11"/>
      <name val="Arial"/>
      <family val="2"/>
    </font>
    <font>
      <b/>
      <sz val="11"/>
      <name val="Arial"/>
      <family val="2"/>
    </font>
    <font>
      <b/>
      <sz val="8"/>
      <name val="Arial"/>
      <family val="2"/>
    </font>
    <font>
      <b/>
      <sz val="7"/>
      <name val="Arial"/>
      <family val="2"/>
    </font>
    <font>
      <b/>
      <u/>
      <sz val="8"/>
      <name val="Arial"/>
      <family val="2"/>
    </font>
    <font>
      <b/>
      <sz val="12"/>
      <name val="Arial"/>
      <family val="2"/>
    </font>
    <font>
      <b/>
      <sz val="18"/>
      <name val="Arial"/>
      <family val="2"/>
    </font>
    <font>
      <b/>
      <sz val="20"/>
      <name val="Arial"/>
      <family val="2"/>
    </font>
    <font>
      <sz val="10"/>
      <name val="Arial"/>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8D8D8"/>
        <bgColor rgb="FF000000"/>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right style="medium">
        <color indexed="64"/>
      </right>
      <top/>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164" fontId="4" fillId="0" borderId="0" applyFont="0" applyFill="0" applyBorder="0" applyAlignment="0" applyProtection="0"/>
    <xf numFmtId="0" fontId="5" fillId="0" borderId="0"/>
    <xf numFmtId="0" fontId="6" fillId="0" borderId="0"/>
    <xf numFmtId="0" fontId="6" fillId="0" borderId="0"/>
    <xf numFmtId="0" fontId="1" fillId="0" borderId="0"/>
    <xf numFmtId="9" fontId="1" fillId="0" borderId="0" applyFont="0" applyFill="0" applyBorder="0" applyAlignment="0" applyProtection="0"/>
    <xf numFmtId="9" fontId="15" fillId="0" borderId="0" applyFont="0" applyFill="0" applyBorder="0" applyAlignment="0" applyProtection="0"/>
    <xf numFmtId="0" fontId="3" fillId="0" borderId="0"/>
  </cellStyleXfs>
  <cellXfs count="171">
    <xf numFmtId="0" fontId="0" fillId="0" borderId="0" xfId="0"/>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center" vertical="center"/>
    </xf>
    <xf numFmtId="0" fontId="4" fillId="0" borderId="0" xfId="0" applyFont="1" applyAlignment="1">
      <alignment horizontal="left" vertical="center"/>
    </xf>
    <xf numFmtId="0" fontId="7" fillId="0" borderId="0" xfId="0" applyFont="1" applyAlignment="1">
      <alignment horizontal="center" vertical="center" wrapText="1"/>
    </xf>
    <xf numFmtId="0" fontId="7" fillId="2" borderId="1" xfId="0" quotePrefix="1" applyFont="1" applyFill="1" applyBorder="1" applyAlignment="1">
      <alignment horizontal="left" vertical="center" wrapText="1"/>
    </xf>
    <xf numFmtId="0" fontId="7" fillId="2" borderId="1" xfId="0" applyFont="1" applyFill="1" applyBorder="1" applyAlignment="1">
      <alignment horizontal="center" vertical="center"/>
    </xf>
    <xf numFmtId="0" fontId="7" fillId="2" borderId="1" xfId="0" quotePrefix="1"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2" borderId="0" xfId="0" applyFont="1" applyFill="1" applyAlignment="1">
      <alignment horizontal="center" vertical="center"/>
    </xf>
    <xf numFmtId="0" fontId="4" fillId="2" borderId="0" xfId="0" applyFont="1" applyFill="1" applyAlignment="1">
      <alignment horizontal="left" vertical="center"/>
    </xf>
    <xf numFmtId="0" fontId="7" fillId="2" borderId="1" xfId="0" quotePrefix="1" applyFont="1" applyFill="1" applyBorder="1" applyAlignment="1">
      <alignment vertical="center" wrapText="1"/>
    </xf>
    <xf numFmtId="0" fontId="7" fillId="2" borderId="2" xfId="0" quotePrefix="1" applyFont="1" applyFill="1" applyBorder="1" applyAlignment="1">
      <alignment vertical="center" wrapText="1"/>
    </xf>
    <xf numFmtId="0" fontId="7" fillId="2" borderId="2" xfId="0" quotePrefix="1" applyFont="1" applyFill="1" applyBorder="1" applyAlignment="1">
      <alignment horizontal="left" vertical="center" wrapText="1"/>
    </xf>
    <xf numFmtId="0" fontId="7" fillId="2" borderId="2" xfId="0" applyFont="1" applyFill="1" applyBorder="1" applyAlignment="1">
      <alignment horizontal="center" vertical="center"/>
    </xf>
    <xf numFmtId="0" fontId="7" fillId="2" borderId="2" xfId="0" quotePrefix="1" applyFont="1" applyFill="1" applyBorder="1" applyAlignment="1">
      <alignment horizontal="center" vertical="center" wrapText="1"/>
    </xf>
    <xf numFmtId="0" fontId="7" fillId="2"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10" fillId="3" borderId="3" xfId="0" applyFont="1" applyFill="1" applyBorder="1" applyAlignment="1">
      <alignment horizontal="center" vertical="center" wrapText="1"/>
    </xf>
    <xf numFmtId="0" fontId="7" fillId="0" borderId="0"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wrapText="1"/>
    </xf>
    <xf numFmtId="0" fontId="2" fillId="4" borderId="10" xfId="0" applyFont="1" applyFill="1" applyBorder="1" applyAlignment="1">
      <alignment horizontal="center" vertical="center"/>
    </xf>
    <xf numFmtId="0" fontId="9" fillId="3" borderId="6"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horizontal="center" vertical="center"/>
    </xf>
    <xf numFmtId="0" fontId="5" fillId="0" borderId="0" xfId="0" applyNumberFormat="1" applyFont="1" applyAlignment="1" applyProtection="1">
      <alignment horizontal="center" vertical="center"/>
      <protection locked="0"/>
    </xf>
    <xf numFmtId="0" fontId="4" fillId="0" borderId="0" xfId="0" applyNumberFormat="1" applyFont="1" applyAlignment="1" applyProtection="1">
      <alignment horizontal="center" vertical="center"/>
      <protection locked="0"/>
    </xf>
    <xf numFmtId="0" fontId="8" fillId="4" borderId="0" xfId="0" applyFont="1" applyFill="1" applyBorder="1" applyAlignment="1">
      <alignment horizontal="center" vertical="center"/>
    </xf>
    <xf numFmtId="0" fontId="7" fillId="0" borderId="43" xfId="0" applyFont="1" applyBorder="1" applyAlignment="1">
      <alignment vertical="center" wrapText="1"/>
    </xf>
    <xf numFmtId="0" fontId="8" fillId="0" borderId="1" xfId="0" applyNumberFormat="1" applyFont="1" applyFill="1" applyBorder="1" applyAlignment="1" applyProtection="1">
      <alignment vertical="top" wrapText="1"/>
      <protection locked="0"/>
    </xf>
    <xf numFmtId="0" fontId="2" fillId="4" borderId="1" xfId="0" applyFont="1" applyFill="1" applyBorder="1" applyAlignment="1">
      <alignment horizontal="center" vertical="center"/>
    </xf>
    <xf numFmtId="0" fontId="7" fillId="0" borderId="1" xfId="0" applyFont="1" applyFill="1" applyBorder="1" applyAlignment="1">
      <alignment vertical="center" wrapText="1"/>
    </xf>
    <xf numFmtId="0" fontId="12"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lignment vertical="center" wrapText="1"/>
    </xf>
    <xf numFmtId="0" fontId="2" fillId="4" borderId="1" xfId="0" applyFont="1" applyFill="1" applyBorder="1" applyAlignment="1">
      <alignment horizontal="center" vertical="center" wrapText="1"/>
    </xf>
    <xf numFmtId="0" fontId="5" fillId="2" borderId="22" xfId="0" applyNumberFormat="1" applyFont="1" applyFill="1" applyBorder="1" applyAlignment="1" applyProtection="1">
      <alignment horizontal="center" vertical="center"/>
    </xf>
    <xf numFmtId="0" fontId="5" fillId="2" borderId="2" xfId="0" applyNumberFormat="1" applyFont="1" applyFill="1" applyBorder="1" applyAlignment="1" applyProtection="1">
      <alignment horizontal="center" vertical="center"/>
    </xf>
    <xf numFmtId="0" fontId="5" fillId="0" borderId="22" xfId="0" applyNumberFormat="1" applyFont="1" applyBorder="1" applyAlignment="1" applyProtection="1">
      <alignment horizontal="center" vertical="center"/>
    </xf>
    <xf numFmtId="0" fontId="5" fillId="0" borderId="2" xfId="0" applyNumberFormat="1" applyFont="1" applyBorder="1" applyAlignment="1" applyProtection="1">
      <alignment horizontal="center" vertical="center"/>
    </xf>
    <xf numFmtId="0" fontId="5" fillId="5" borderId="1" xfId="0" applyNumberFormat="1" applyFont="1" applyFill="1" applyBorder="1" applyAlignment="1">
      <alignment horizontal="center" vertical="center"/>
    </xf>
    <xf numFmtId="0" fontId="5" fillId="6" borderId="1" xfId="0" applyNumberFormat="1" applyFont="1" applyFill="1" applyBorder="1" applyAlignment="1">
      <alignment horizontal="center" vertical="center" wrapText="1"/>
    </xf>
    <xf numFmtId="9" fontId="5" fillId="0" borderId="22" xfId="7" applyNumberFormat="1" applyFont="1" applyBorder="1" applyAlignment="1" applyProtection="1">
      <alignment horizontal="center" vertical="center"/>
      <protection locked="0"/>
    </xf>
    <xf numFmtId="0" fontId="5" fillId="0" borderId="2" xfId="7" applyNumberFormat="1" applyFont="1" applyBorder="1" applyAlignment="1" applyProtection="1">
      <alignment horizontal="center" vertical="center"/>
      <protection locked="0"/>
    </xf>
    <xf numFmtId="0" fontId="7" fillId="0" borderId="1" xfId="0" applyFont="1" applyFill="1" applyBorder="1" applyAlignment="1">
      <alignment horizontal="center" vertical="center" wrapText="1"/>
    </xf>
    <xf numFmtId="0" fontId="5" fillId="0" borderId="22" xfId="0" applyNumberFormat="1" applyFont="1" applyFill="1" applyBorder="1" applyAlignment="1" applyProtection="1">
      <alignment horizontal="center" vertical="center"/>
      <protection locked="0"/>
    </xf>
    <xf numFmtId="0" fontId="5" fillId="0" borderId="2" xfId="0" applyNumberFormat="1" applyFont="1" applyFill="1" applyBorder="1" applyAlignment="1" applyProtection="1">
      <alignment horizontal="center" vertical="center"/>
      <protection locked="0"/>
    </xf>
    <xf numFmtId="0" fontId="5" fillId="2" borderId="22" xfId="0" applyNumberFormat="1" applyFont="1" applyFill="1" applyBorder="1" applyAlignment="1" applyProtection="1">
      <alignment horizontal="center" vertical="center"/>
      <protection locked="0"/>
    </xf>
    <xf numFmtId="0" fontId="5" fillId="2" borderId="2" xfId="0" applyNumberFormat="1" applyFont="1" applyFill="1" applyBorder="1" applyAlignment="1" applyProtection="1">
      <alignment horizontal="center" vertical="center"/>
      <protection locked="0"/>
    </xf>
    <xf numFmtId="0" fontId="5" fillId="4" borderId="22" xfId="0" applyNumberFormat="1" applyFont="1" applyFill="1" applyBorder="1" applyAlignment="1" applyProtection="1">
      <alignment horizontal="center" vertical="center" wrapText="1"/>
    </xf>
    <xf numFmtId="0" fontId="5" fillId="4" borderId="2" xfId="0" applyNumberFormat="1" applyFont="1" applyFill="1" applyBorder="1" applyAlignment="1" applyProtection="1">
      <alignment horizontal="center" vertical="center" wrapText="1"/>
    </xf>
    <xf numFmtId="0" fontId="5" fillId="0" borderId="22" xfId="0" applyNumberFormat="1" applyFont="1" applyBorder="1" applyAlignment="1" applyProtection="1">
      <alignment horizontal="center" vertical="center"/>
      <protection locked="0"/>
    </xf>
    <xf numFmtId="0" fontId="5" fillId="0" borderId="2" xfId="0" applyNumberFormat="1" applyFont="1" applyBorder="1" applyAlignment="1" applyProtection="1">
      <alignment horizontal="center" vertical="center"/>
      <protection locked="0"/>
    </xf>
    <xf numFmtId="0" fontId="5" fillId="4" borderId="22" xfId="0" applyNumberFormat="1" applyFont="1" applyFill="1" applyBorder="1" applyAlignment="1" applyProtection="1">
      <alignment horizontal="center" vertical="center"/>
    </xf>
    <xf numFmtId="0" fontId="5" fillId="4" borderId="2" xfId="0" applyNumberFormat="1" applyFont="1" applyFill="1" applyBorder="1" applyAlignment="1" applyProtection="1">
      <alignment horizontal="center" vertical="center"/>
    </xf>
    <xf numFmtId="0" fontId="12" fillId="0" borderId="22" xfId="0" applyNumberFormat="1" applyFont="1" applyBorder="1" applyAlignment="1" applyProtection="1">
      <alignment horizontal="center" vertical="center"/>
    </xf>
    <xf numFmtId="0" fontId="12" fillId="0" borderId="2" xfId="0" applyNumberFormat="1" applyFont="1" applyBorder="1" applyAlignment="1" applyProtection="1">
      <alignment horizontal="center" vertical="center"/>
    </xf>
    <xf numFmtId="14" fontId="7" fillId="0" borderId="1" xfId="0" applyNumberFormat="1" applyFont="1" applyFill="1" applyBorder="1" applyAlignment="1">
      <alignment horizontal="center" vertical="center"/>
    </xf>
    <xf numFmtId="9"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6" borderId="1" xfId="0" applyNumberFormat="1" applyFont="1" applyFill="1" applyBorder="1" applyAlignment="1">
      <alignment horizontal="center" vertical="center"/>
    </xf>
    <xf numFmtId="0" fontId="7" fillId="0" borderId="1" xfId="0" applyFont="1" applyBorder="1" applyAlignment="1">
      <alignment horizontal="center" vertical="center" wrapText="1"/>
    </xf>
    <xf numFmtId="0" fontId="12" fillId="0" borderId="22" xfId="0" applyNumberFormat="1" applyFont="1" applyBorder="1" applyAlignment="1" applyProtection="1">
      <alignment horizontal="center" vertical="center"/>
      <protection locked="0"/>
    </xf>
    <xf numFmtId="0" fontId="12" fillId="0" borderId="2" xfId="0" applyNumberFormat="1" applyFont="1" applyBorder="1" applyAlignment="1" applyProtection="1">
      <alignment horizontal="center" vertical="center"/>
      <protection locked="0"/>
    </xf>
    <xf numFmtId="0" fontId="8" fillId="4"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0" borderId="1" xfId="0" applyNumberFormat="1" applyFont="1" applyBorder="1" applyAlignment="1" applyProtection="1">
      <alignment horizontal="center" vertical="center" wrapText="1"/>
      <protection locked="0"/>
    </xf>
    <xf numFmtId="0" fontId="7" fillId="0" borderId="22"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xf>
    <xf numFmtId="0" fontId="7" fillId="0" borderId="1" xfId="0" applyNumberFormat="1" applyFont="1" applyFill="1" applyBorder="1" applyAlignment="1">
      <alignment horizontal="center" vertical="center" wrapText="1"/>
    </xf>
    <xf numFmtId="0" fontId="7" fillId="0" borderId="27" xfId="0" applyNumberFormat="1" applyFont="1" applyBorder="1" applyAlignment="1" applyProtection="1">
      <alignment horizontal="center" vertical="center" wrapText="1"/>
      <protection locked="0"/>
    </xf>
    <xf numFmtId="0" fontId="7" fillId="0" borderId="37" xfId="0" applyNumberFormat="1" applyFont="1" applyBorder="1" applyAlignment="1" applyProtection="1">
      <alignment horizontal="center" vertical="center" wrapText="1"/>
      <protection locked="0"/>
    </xf>
    <xf numFmtId="0" fontId="7" fillId="0" borderId="38" xfId="0" applyNumberFormat="1" applyFont="1" applyBorder="1" applyAlignment="1" applyProtection="1">
      <alignment horizontal="center" vertical="center" wrapText="1"/>
      <protection locked="0"/>
    </xf>
    <xf numFmtId="0" fontId="7" fillId="0" borderId="39" xfId="0" applyNumberFormat="1" applyFont="1" applyBorder="1" applyAlignment="1" applyProtection="1">
      <alignment horizontal="center" vertical="center" wrapText="1"/>
      <protection locked="0"/>
    </xf>
    <xf numFmtId="0" fontId="7" fillId="0" borderId="27" xfId="0" applyNumberFormat="1" applyFont="1" applyBorder="1" applyAlignment="1" applyProtection="1">
      <alignment horizontal="center" vertical="center"/>
      <protection locked="0"/>
    </xf>
    <xf numFmtId="0" fontId="7" fillId="0" borderId="37" xfId="0" applyNumberFormat="1" applyFont="1" applyBorder="1" applyAlignment="1" applyProtection="1">
      <alignment horizontal="center" vertical="center"/>
      <protection locked="0"/>
    </xf>
    <xf numFmtId="0" fontId="7" fillId="0" borderId="38" xfId="0" applyNumberFormat="1" applyFont="1" applyBorder="1" applyAlignment="1" applyProtection="1">
      <alignment horizontal="center" vertical="center"/>
      <protection locked="0"/>
    </xf>
    <xf numFmtId="0" fontId="7" fillId="0" borderId="39" xfId="0" applyNumberFormat="1" applyFont="1" applyBorder="1" applyAlignment="1" applyProtection="1">
      <alignment horizontal="center" vertical="center"/>
      <protection locked="0"/>
    </xf>
    <xf numFmtId="14" fontId="7" fillId="0" borderId="1" xfId="0" applyNumberFormat="1" applyFont="1" applyBorder="1" applyAlignment="1">
      <alignment horizontal="center" vertical="center"/>
    </xf>
    <xf numFmtId="0" fontId="12" fillId="0" borderId="22" xfId="0" applyNumberFormat="1" applyFont="1" applyFill="1" applyBorder="1" applyAlignment="1" applyProtection="1">
      <alignment horizontal="center" vertical="center"/>
      <protection locked="0"/>
    </xf>
    <xf numFmtId="0" fontId="12" fillId="0" borderId="2" xfId="0" applyNumberFormat="1" applyFont="1" applyFill="1" applyBorder="1" applyAlignment="1" applyProtection="1">
      <alignment horizontal="center" vertical="center"/>
      <protection locked="0"/>
    </xf>
    <xf numFmtId="0" fontId="8" fillId="4" borderId="1" xfId="0" applyFont="1" applyFill="1" applyBorder="1" applyAlignment="1">
      <alignment horizontal="center" vertical="center"/>
    </xf>
    <xf numFmtId="0" fontId="2" fillId="0" borderId="40" xfId="0" applyFont="1" applyBorder="1" applyAlignment="1">
      <alignment horizontal="left" vertical="center"/>
    </xf>
    <xf numFmtId="0" fontId="2" fillId="0" borderId="43" xfId="0" applyFont="1" applyBorder="1" applyAlignment="1">
      <alignment horizontal="left" vertical="center"/>
    </xf>
    <xf numFmtId="0" fontId="2" fillId="0" borderId="41" xfId="0" applyFont="1" applyBorder="1" applyAlignment="1">
      <alignment horizontal="left" vertical="center"/>
    </xf>
    <xf numFmtId="0" fontId="2" fillId="4" borderId="1" xfId="0" applyFont="1" applyFill="1" applyBorder="1" applyAlignment="1">
      <alignment horizontal="center" vertical="center" wrapText="1"/>
    </xf>
    <xf numFmtId="0" fontId="7" fillId="0" borderId="43" xfId="0" applyFont="1" applyBorder="1" applyAlignment="1">
      <alignment horizontal="center" vertical="center" wrapText="1"/>
    </xf>
    <xf numFmtId="0" fontId="8" fillId="4" borderId="40" xfId="0" applyFont="1" applyFill="1" applyBorder="1" applyAlignment="1">
      <alignment horizontal="center" vertical="center"/>
    </xf>
    <xf numFmtId="0" fontId="8" fillId="4" borderId="43" xfId="0" applyFont="1" applyFill="1" applyBorder="1" applyAlignment="1">
      <alignment horizontal="center" vertical="center"/>
    </xf>
    <xf numFmtId="0" fontId="8" fillId="4" borderId="41" xfId="0" applyFont="1" applyFill="1" applyBorder="1" applyAlignment="1">
      <alignment horizontal="center" vertical="center"/>
    </xf>
    <xf numFmtId="0" fontId="2" fillId="4" borderId="2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7" fillId="0" borderId="22" xfId="0" applyNumberFormat="1" applyFont="1" applyBorder="1" applyAlignment="1" applyProtection="1">
      <alignment horizontal="center" vertical="center" wrapText="1"/>
      <protection locked="0"/>
    </xf>
    <xf numFmtId="0" fontId="7" fillId="0" borderId="2" xfId="0" applyNumberFormat="1" applyFont="1" applyBorder="1" applyAlignment="1" applyProtection="1">
      <alignment horizontal="center" vertical="center" wrapText="1"/>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4" fillId="0" borderId="1" xfId="0" applyFont="1" applyBorder="1" applyAlignment="1">
      <alignment horizontal="center"/>
    </xf>
    <xf numFmtId="0" fontId="14" fillId="0" borderId="40" xfId="0" applyFont="1" applyBorder="1" applyAlignment="1">
      <alignment horizontal="center"/>
    </xf>
    <xf numFmtId="0" fontId="13" fillId="0" borderId="1" xfId="0" applyFont="1" applyBorder="1" applyAlignment="1">
      <alignment horizontal="center"/>
    </xf>
    <xf numFmtId="0" fontId="13" fillId="0" borderId="40" xfId="0" applyFont="1" applyBorder="1" applyAlignment="1">
      <alignment horizontal="center"/>
    </xf>
    <xf numFmtId="0" fontId="8" fillId="4" borderId="22" xfId="0" applyFont="1" applyFill="1" applyBorder="1" applyAlignment="1">
      <alignment horizontal="center" vertical="center" wrapText="1"/>
    </xf>
    <xf numFmtId="0" fontId="8" fillId="4" borderId="44"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2" fillId="4" borderId="39" xfId="0" applyFont="1" applyFill="1" applyBorder="1" applyAlignment="1">
      <alignment horizontal="center" vertical="center" wrapText="1"/>
    </xf>
    <xf numFmtId="0" fontId="2" fillId="4" borderId="1" xfId="0" applyFont="1" applyFill="1" applyBorder="1" applyAlignment="1">
      <alignment horizontal="center" vertical="center" textRotation="90"/>
    </xf>
    <xf numFmtId="0" fontId="12" fillId="2" borderId="2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2" fillId="4" borderId="22" xfId="0" applyFont="1" applyFill="1" applyBorder="1" applyAlignment="1">
      <alignment horizontal="center" vertical="center"/>
    </xf>
    <xf numFmtId="0" fontId="2" fillId="4" borderId="27" xfId="0" applyFont="1" applyFill="1" applyBorder="1" applyAlignment="1">
      <alignment horizontal="center" vertical="center"/>
    </xf>
    <xf numFmtId="0" fontId="7" fillId="2" borderId="2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31"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12" fillId="0" borderId="2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2" xfId="0" applyFont="1" applyBorder="1" applyAlignment="1">
      <alignment horizontal="center" vertical="center" wrapText="1"/>
    </xf>
    <xf numFmtId="0" fontId="9" fillId="3" borderId="22" xfId="0" applyFont="1" applyFill="1" applyBorder="1" applyAlignment="1">
      <alignment horizontal="center" vertical="center"/>
    </xf>
    <xf numFmtId="0" fontId="9" fillId="3" borderId="23" xfId="0" applyFont="1" applyFill="1" applyBorder="1" applyAlignment="1">
      <alignment horizontal="center" vertical="center"/>
    </xf>
    <xf numFmtId="0" fontId="2" fillId="0" borderId="0" xfId="0" applyFont="1" applyBorder="1" applyAlignment="1">
      <alignment horizontal="center" vertical="center"/>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2" fillId="4" borderId="20" xfId="0" applyFont="1" applyFill="1" applyBorder="1" applyAlignment="1">
      <alignment horizontal="center" vertical="center"/>
    </xf>
    <xf numFmtId="0" fontId="2" fillId="4" borderId="28" xfId="0" applyFont="1" applyFill="1" applyBorder="1" applyAlignment="1">
      <alignment horizontal="center" vertical="center"/>
    </xf>
    <xf numFmtId="0" fontId="2" fillId="4" borderId="29"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33" xfId="0" applyFont="1" applyFill="1" applyBorder="1" applyAlignment="1">
      <alignment horizontal="center" vertical="center"/>
    </xf>
    <xf numFmtId="0" fontId="9" fillId="3" borderId="34"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2" fillId="4" borderId="24"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26" xfId="0" applyFont="1" applyFill="1" applyBorder="1" applyAlignment="1">
      <alignment horizontal="center" vertical="center"/>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cellXfs>
  <cellStyles count="9">
    <cellStyle name="Euro" xfId="1"/>
    <cellStyle name="Normal" xfId="0" builtinId="0"/>
    <cellStyle name="Normal 2" xfId="2"/>
    <cellStyle name="Normal 2 2" xfId="3"/>
    <cellStyle name="Normal 2 3" xfId="4"/>
    <cellStyle name="Normal 3" xfId="5"/>
    <cellStyle name="Normal 4" xfId="8"/>
    <cellStyle name="Porcentaje" xfId="7" builtinId="5"/>
    <cellStyle name="Porcentaje 2" xfId="6"/>
  </cellStyles>
  <dxfs count="191">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patternType="solid">
          <bgColor rgb="FF00B050"/>
        </patternFill>
      </fill>
    </dxf>
    <dxf>
      <fill>
        <patternFill patternType="solid">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patternType="solid">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s>
  <tableStyles count="0" defaultTableStyle="TableStyleMedium9" defaultPivotStyle="PivotStyleLight16"/>
  <colors>
    <mruColors>
      <color rgb="FFFFCC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544286</xdr:colOff>
      <xdr:row>0</xdr:row>
      <xdr:rowOff>8504</xdr:rowOff>
    </xdr:from>
    <xdr:to>
      <xdr:col>3</xdr:col>
      <xdr:colOff>753608</xdr:colOff>
      <xdr:row>3</xdr:row>
      <xdr:rowOff>187098</xdr:rowOff>
    </xdr:to>
    <xdr:pic>
      <xdr:nvPicPr>
        <xdr:cNvPr id="2" name="Imagen 3" descr="logo infibagu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286" y="8504"/>
          <a:ext cx="2792865" cy="954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1752600</xdr:colOff>
      <xdr:row>3</xdr:row>
      <xdr:rowOff>180975</xdr:rowOff>
    </xdr:to>
    <xdr:pic>
      <xdr:nvPicPr>
        <xdr:cNvPr id="19658" name="Imagen 3" descr="logo infibagu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7145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00"/>
  </sheetPr>
  <dimension ref="A1:BD23"/>
  <sheetViews>
    <sheetView showGridLines="0" tabSelected="1" zoomScale="20" zoomScaleNormal="20" zoomScaleSheetLayoutView="70" workbookViewId="0">
      <pane xSplit="1" topLeftCell="H1" activePane="topRight" state="frozen"/>
      <selection activeCell="A9" sqref="A9"/>
      <selection pane="topRight" activeCell="B10" sqref="B10:BC23"/>
    </sheetView>
  </sheetViews>
  <sheetFormatPr baseColWidth="10" defaultRowHeight="12.75" x14ac:dyDescent="0.2"/>
  <cols>
    <col min="1" max="1" width="5.85546875" style="1" customWidth="1"/>
    <col min="2" max="2" width="14.7109375" style="1" customWidth="1"/>
    <col min="3" max="3" width="16" style="1" customWidth="1"/>
    <col min="4" max="4" width="23.42578125" style="1" bestFit="1" customWidth="1"/>
    <col min="5" max="5" width="23.5703125" style="1" bestFit="1" customWidth="1"/>
    <col min="6" max="6" width="29.140625" style="1" customWidth="1"/>
    <col min="7" max="7" width="44.5703125" style="1" customWidth="1"/>
    <col min="8" max="8" width="22.28515625" style="1" customWidth="1"/>
    <col min="9" max="9" width="27.140625" style="32" customWidth="1"/>
    <col min="10" max="10" width="34.42578125" style="1" customWidth="1"/>
    <col min="11" max="11" width="29.7109375" style="5" customWidth="1"/>
    <col min="12" max="12" width="8.7109375" style="1" customWidth="1"/>
    <col min="13" max="13" width="17.85546875" style="1" customWidth="1"/>
    <col min="14" max="14" width="8.7109375" style="1" customWidth="1"/>
    <col min="15" max="15" width="19.5703125" style="1" customWidth="1"/>
    <col min="16" max="16" width="11" style="1" customWidth="1"/>
    <col min="17" max="17" width="22.5703125" style="1" customWidth="1"/>
    <col min="18" max="18" width="32.5703125" style="1" customWidth="1"/>
    <col min="19" max="19" width="18.5703125" style="1" customWidth="1"/>
    <col min="20" max="20" width="17.42578125" style="1" customWidth="1"/>
    <col min="21" max="21" width="8.7109375" style="1" customWidth="1"/>
    <col min="22" max="22" width="17.85546875" style="1" customWidth="1"/>
    <col min="23" max="23" width="8.7109375" style="1" customWidth="1"/>
    <col min="24" max="24" width="17.85546875" style="1" customWidth="1"/>
    <col min="25" max="25" width="11" style="1" customWidth="1"/>
    <col min="26" max="26" width="22.85546875" style="1" customWidth="1"/>
    <col min="27" max="27" width="8.7109375" style="32" customWidth="1"/>
    <col min="28" max="28" width="17.85546875" style="32" customWidth="1"/>
    <col min="29" max="29" width="8.7109375" style="33" customWidth="1"/>
    <col min="30" max="30" width="17.85546875" style="32" customWidth="1"/>
    <col min="31" max="31" width="11" style="32" customWidth="1"/>
    <col min="32" max="32" width="22.85546875" style="32" customWidth="1"/>
    <col min="33" max="33" width="38.85546875" style="1" customWidth="1"/>
    <col min="34" max="34" width="22" style="1" customWidth="1"/>
    <col min="35" max="35" width="36.42578125" style="1" customWidth="1"/>
    <col min="36" max="38" width="28.85546875" style="1" customWidth="1"/>
    <col min="39" max="39" width="19.5703125" style="32" customWidth="1"/>
    <col min="40" max="40" width="13.28515625" style="32" customWidth="1"/>
    <col min="41" max="41" width="6.7109375" style="1" customWidth="1"/>
    <col min="42" max="42" width="17.85546875" style="1" customWidth="1"/>
    <col min="43" max="43" width="6.7109375" style="1" customWidth="1"/>
    <col min="44" max="44" width="17.85546875" style="1" customWidth="1"/>
    <col min="45" max="45" width="9" style="1" customWidth="1"/>
    <col min="46" max="46" width="22.85546875" style="1" customWidth="1"/>
    <col min="47" max="47" width="18.28515625" style="1" customWidth="1"/>
    <col min="48" max="48" width="6.7109375" style="32" customWidth="1"/>
    <col min="49" max="49" width="17.85546875" style="32" customWidth="1"/>
    <col min="50" max="50" width="6.85546875" style="33" customWidth="1"/>
    <col min="51" max="51" width="17.85546875" style="32" customWidth="1"/>
    <col min="52" max="52" width="11" style="32" customWidth="1"/>
    <col min="53" max="53" width="22.85546875" style="32" customWidth="1"/>
    <col min="54" max="54" width="18.5703125" style="1" customWidth="1"/>
    <col min="55" max="55" width="47" style="1" customWidth="1"/>
    <col min="56" max="16384" width="11.42578125" style="1"/>
  </cols>
  <sheetData>
    <row r="1" spans="1:56" s="6" customFormat="1" ht="17.25" customHeight="1" x14ac:dyDescent="0.2">
      <c r="A1" s="71"/>
      <c r="B1" s="71"/>
      <c r="C1" s="71"/>
      <c r="D1" s="71"/>
      <c r="E1" s="108" t="s">
        <v>9</v>
      </c>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9"/>
      <c r="BB1" s="106" t="s">
        <v>13</v>
      </c>
      <c r="BC1" s="106"/>
    </row>
    <row r="2" spans="1:56" s="6" customFormat="1" ht="22.5" customHeight="1" x14ac:dyDescent="0.2">
      <c r="A2" s="71"/>
      <c r="B2" s="71"/>
      <c r="C2" s="71"/>
      <c r="D2" s="71"/>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9"/>
      <c r="BB2" s="107" t="s">
        <v>52</v>
      </c>
      <c r="BC2" s="107"/>
    </row>
    <row r="3" spans="1:56" s="6" customFormat="1" ht="21" customHeight="1" x14ac:dyDescent="0.2">
      <c r="A3" s="71"/>
      <c r="B3" s="71"/>
      <c r="C3" s="71"/>
      <c r="D3" s="71"/>
      <c r="E3" s="110" t="s">
        <v>39</v>
      </c>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1"/>
      <c r="BB3" s="106" t="s">
        <v>53</v>
      </c>
      <c r="BC3" s="106"/>
    </row>
    <row r="4" spans="1:56" s="6" customFormat="1" ht="21" customHeight="1" x14ac:dyDescent="0.2">
      <c r="A4" s="71"/>
      <c r="B4" s="71"/>
      <c r="C4" s="71"/>
      <c r="D4" s="71"/>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1"/>
      <c r="BB4" s="107" t="s">
        <v>51</v>
      </c>
      <c r="BC4" s="107"/>
    </row>
    <row r="5" spans="1:56" s="6" customFormat="1" ht="27" customHeight="1" x14ac:dyDescent="0.2">
      <c r="A5" s="39"/>
      <c r="B5" s="39"/>
      <c r="C5" s="39"/>
      <c r="D5" s="39"/>
      <c r="E5" s="98" t="s">
        <v>161</v>
      </c>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39"/>
      <c r="BC5" s="39"/>
      <c r="BD5" s="25"/>
    </row>
    <row r="6" spans="1:56" s="25" customFormat="1" ht="42.75" customHeight="1" x14ac:dyDescent="0.2">
      <c r="A6" s="93" t="s">
        <v>15</v>
      </c>
      <c r="B6" s="93"/>
      <c r="C6" s="94" t="s">
        <v>80</v>
      </c>
      <c r="D6" s="95"/>
      <c r="E6" s="95"/>
      <c r="F6" s="96"/>
      <c r="G6" s="38" t="s">
        <v>31</v>
      </c>
      <c r="H6" s="94" t="str">
        <f>UPPER("Gestionar la adquisición eficaz y eficiente de los bienes y servicios, así como la ejecución de las obras que requiere el Instituto, cumpliendo con la normatividad legal vigente y bajo parámetros de efectividad, calidad y transparencia.")</f>
        <v>GESTIONAR LA ADQUISICIÓN EFICAZ Y EFICIENTE DE LOS BIENES Y SERVICIOS, ASÍ COMO LA EJECUCIÓN DE LAS OBRAS QUE REQUIERE EL INSTITUTO, CUMPLIENDO CON LA NORMATIVIDAD LEGAL VIGENTE Y BAJO PARÁMETROS DE EFECTIVIDAD, CALIDAD Y TRANSPARENCIA.</v>
      </c>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6"/>
    </row>
    <row r="7" spans="1:56" s="35" customFormat="1" ht="23.25" customHeight="1" x14ac:dyDescent="0.2">
      <c r="A7" s="121" t="s">
        <v>58</v>
      </c>
      <c r="B7" s="93" t="s">
        <v>34</v>
      </c>
      <c r="C7" s="93"/>
      <c r="D7" s="93" t="s">
        <v>42</v>
      </c>
      <c r="E7" s="93"/>
      <c r="F7" s="93"/>
      <c r="G7" s="93"/>
      <c r="H7" s="93"/>
      <c r="I7" s="93"/>
      <c r="J7" s="93"/>
      <c r="K7" s="93"/>
      <c r="L7" s="93" t="s">
        <v>32</v>
      </c>
      <c r="M7" s="93"/>
      <c r="N7" s="93"/>
      <c r="O7" s="93"/>
      <c r="P7" s="93"/>
      <c r="Q7" s="93"/>
      <c r="R7" s="93" t="s">
        <v>28</v>
      </c>
      <c r="S7" s="93"/>
      <c r="T7" s="93"/>
      <c r="U7" s="93" t="s">
        <v>37</v>
      </c>
      <c r="V7" s="93"/>
      <c r="W7" s="93"/>
      <c r="X7" s="93"/>
      <c r="Y7" s="93"/>
      <c r="Z7" s="93"/>
      <c r="AA7" s="93" t="s">
        <v>41</v>
      </c>
      <c r="AB7" s="93"/>
      <c r="AC7" s="93"/>
      <c r="AD7" s="93"/>
      <c r="AE7" s="93"/>
      <c r="AF7" s="93"/>
      <c r="AG7" s="93" t="s">
        <v>18</v>
      </c>
      <c r="AH7" s="93"/>
      <c r="AI7" s="93"/>
      <c r="AJ7" s="93"/>
      <c r="AK7" s="93"/>
      <c r="AL7" s="93"/>
      <c r="AM7" s="112" t="s">
        <v>48</v>
      </c>
      <c r="AN7" s="99" t="s">
        <v>44</v>
      </c>
      <c r="AO7" s="100"/>
      <c r="AP7" s="100"/>
      <c r="AQ7" s="100"/>
      <c r="AR7" s="100"/>
      <c r="AS7" s="100"/>
      <c r="AT7" s="101"/>
      <c r="AU7" s="99" t="s">
        <v>45</v>
      </c>
      <c r="AV7" s="100"/>
      <c r="AW7" s="100"/>
      <c r="AX7" s="100"/>
      <c r="AY7" s="100"/>
      <c r="AZ7" s="100"/>
      <c r="BA7" s="101"/>
      <c r="BB7" s="115" t="s">
        <v>50</v>
      </c>
      <c r="BC7" s="116"/>
    </row>
    <row r="8" spans="1:56" s="35" customFormat="1" ht="23.25" customHeight="1" x14ac:dyDescent="0.2">
      <c r="A8" s="121"/>
      <c r="B8" s="93"/>
      <c r="C8" s="93"/>
      <c r="D8" s="93"/>
      <c r="E8" s="93"/>
      <c r="F8" s="93"/>
      <c r="G8" s="93"/>
      <c r="H8" s="93"/>
      <c r="I8" s="93"/>
      <c r="J8" s="93"/>
      <c r="K8" s="93"/>
      <c r="L8" s="93" t="s">
        <v>20</v>
      </c>
      <c r="M8" s="93"/>
      <c r="N8" s="93"/>
      <c r="O8" s="93"/>
      <c r="P8" s="93" t="s">
        <v>19</v>
      </c>
      <c r="Q8" s="93"/>
      <c r="R8" s="74" t="s">
        <v>3</v>
      </c>
      <c r="S8" s="74" t="s">
        <v>33</v>
      </c>
      <c r="T8" s="74" t="s">
        <v>23</v>
      </c>
      <c r="U8" s="93" t="s">
        <v>20</v>
      </c>
      <c r="V8" s="93"/>
      <c r="W8" s="93"/>
      <c r="X8" s="93"/>
      <c r="Y8" s="93" t="s">
        <v>19</v>
      </c>
      <c r="Z8" s="93"/>
      <c r="AA8" s="93" t="s">
        <v>20</v>
      </c>
      <c r="AB8" s="93"/>
      <c r="AC8" s="93"/>
      <c r="AD8" s="93"/>
      <c r="AE8" s="93" t="s">
        <v>19</v>
      </c>
      <c r="AF8" s="93"/>
      <c r="AG8" s="74" t="s">
        <v>24</v>
      </c>
      <c r="AH8" s="74" t="s">
        <v>22</v>
      </c>
      <c r="AI8" s="74" t="s">
        <v>25</v>
      </c>
      <c r="AJ8" s="74" t="s">
        <v>4</v>
      </c>
      <c r="AK8" s="93" t="s">
        <v>5</v>
      </c>
      <c r="AL8" s="74" t="s">
        <v>6</v>
      </c>
      <c r="AM8" s="113"/>
      <c r="AN8" s="102" t="s">
        <v>47</v>
      </c>
      <c r="AO8" s="93" t="s">
        <v>20</v>
      </c>
      <c r="AP8" s="93"/>
      <c r="AQ8" s="93"/>
      <c r="AR8" s="93"/>
      <c r="AS8" s="93" t="s">
        <v>19</v>
      </c>
      <c r="AT8" s="93"/>
      <c r="AU8" s="102" t="s">
        <v>47</v>
      </c>
      <c r="AV8" s="93" t="s">
        <v>20</v>
      </c>
      <c r="AW8" s="93"/>
      <c r="AX8" s="93"/>
      <c r="AY8" s="93"/>
      <c r="AZ8" s="93" t="s">
        <v>19</v>
      </c>
      <c r="BA8" s="93"/>
      <c r="BB8" s="117"/>
      <c r="BC8" s="118"/>
    </row>
    <row r="9" spans="1:56" s="34" customFormat="1" ht="48.75" customHeight="1" x14ac:dyDescent="0.2">
      <c r="A9" s="121"/>
      <c r="B9" s="93"/>
      <c r="C9" s="93"/>
      <c r="D9" s="41" t="s">
        <v>35</v>
      </c>
      <c r="E9" s="41" t="s">
        <v>36</v>
      </c>
      <c r="F9" s="45" t="s">
        <v>0</v>
      </c>
      <c r="G9" s="45" t="s">
        <v>21</v>
      </c>
      <c r="H9" s="45" t="s">
        <v>16</v>
      </c>
      <c r="I9" s="45" t="s">
        <v>40</v>
      </c>
      <c r="J9" s="45" t="s">
        <v>8</v>
      </c>
      <c r="K9" s="45" t="s">
        <v>7</v>
      </c>
      <c r="L9" s="97" t="s">
        <v>2</v>
      </c>
      <c r="M9" s="97"/>
      <c r="N9" s="97" t="s">
        <v>1</v>
      </c>
      <c r="O9" s="97"/>
      <c r="P9" s="45" t="s">
        <v>29</v>
      </c>
      <c r="Q9" s="45" t="s">
        <v>17</v>
      </c>
      <c r="R9" s="74"/>
      <c r="S9" s="74"/>
      <c r="T9" s="74"/>
      <c r="U9" s="97" t="s">
        <v>2</v>
      </c>
      <c r="V9" s="97"/>
      <c r="W9" s="97" t="s">
        <v>1</v>
      </c>
      <c r="X9" s="97"/>
      <c r="Y9" s="45" t="s">
        <v>29</v>
      </c>
      <c r="Z9" s="45" t="s">
        <v>38</v>
      </c>
      <c r="AA9" s="97" t="s">
        <v>2</v>
      </c>
      <c r="AB9" s="97"/>
      <c r="AC9" s="97" t="s">
        <v>1</v>
      </c>
      <c r="AD9" s="97"/>
      <c r="AE9" s="45" t="s">
        <v>43</v>
      </c>
      <c r="AF9" s="45" t="s">
        <v>49</v>
      </c>
      <c r="AG9" s="74"/>
      <c r="AH9" s="74"/>
      <c r="AI9" s="74"/>
      <c r="AJ9" s="74"/>
      <c r="AK9" s="93"/>
      <c r="AL9" s="74"/>
      <c r="AM9" s="114"/>
      <c r="AN9" s="103"/>
      <c r="AO9" s="97" t="s">
        <v>2</v>
      </c>
      <c r="AP9" s="97"/>
      <c r="AQ9" s="97" t="s">
        <v>1</v>
      </c>
      <c r="AR9" s="97"/>
      <c r="AS9" s="45" t="s">
        <v>43</v>
      </c>
      <c r="AT9" s="45" t="s">
        <v>49</v>
      </c>
      <c r="AU9" s="103"/>
      <c r="AV9" s="97" t="s">
        <v>2</v>
      </c>
      <c r="AW9" s="97"/>
      <c r="AX9" s="97" t="s">
        <v>1</v>
      </c>
      <c r="AY9" s="97"/>
      <c r="AZ9" s="45" t="s">
        <v>43</v>
      </c>
      <c r="BA9" s="45" t="s">
        <v>46</v>
      </c>
      <c r="BB9" s="119"/>
      <c r="BC9" s="120"/>
    </row>
    <row r="10" spans="1:56" s="36" customFormat="1" ht="102" customHeight="1" x14ac:dyDescent="0.2">
      <c r="A10" s="91" t="s">
        <v>54</v>
      </c>
      <c r="B10" s="74" t="s">
        <v>63</v>
      </c>
      <c r="C10" s="74"/>
      <c r="D10" s="75" t="s">
        <v>64</v>
      </c>
      <c r="E10" s="75" t="s">
        <v>65</v>
      </c>
      <c r="F10" s="54" t="s">
        <v>66</v>
      </c>
      <c r="G10" s="54" t="str">
        <f>CONCATENATE(F10,",",K10,",",J10)</f>
        <v xml:space="preserve">Sanciones Disciplinarias y penales,por: Perdidas económicas para el instituto. Pérdida de credibilidad,
Inducir al error al Instituto en la parte presupuestal,
retraso en procesos institucionales,
Sanciones disciplinarias para los colaboradores.,debido a: 1) Deficiencia en la etapa de planeación  2) falta de compromiso, responsabilidad y control por parte de los supervisores, interventores o el ordenador del gasto  de contratos 3) Desconocimiento de la normatividad  o los manuales 4) omisión o deficiencia  en el manejo de información. 5)Trafico de influencias
</v>
      </c>
      <c r="H10" s="75" t="s">
        <v>67</v>
      </c>
      <c r="I10" s="78" t="s">
        <v>144</v>
      </c>
      <c r="J10" s="54" t="s">
        <v>159</v>
      </c>
      <c r="K10" s="54" t="s">
        <v>132</v>
      </c>
      <c r="L10" s="57">
        <v>4</v>
      </c>
      <c r="M10" s="59" t="str">
        <f>+IF(L10=5,"CASI SEGURO",(IF(L10=4,"PROBABLE",(IF(L10=3,"POSIBLE",(IF(L10=2,"RARA VEZ",(IF(L10=1,"IMPROBABLE","")))))))))</f>
        <v>PROBABLE</v>
      </c>
      <c r="N10" s="61">
        <v>4</v>
      </c>
      <c r="O10" s="63" t="str">
        <f>+IF(N10=5,"CATASTRÓFICO",(IF(N10=4,"MAYOR",(IF(N10=3,"MODERADO",(IF(N10=2,"MENOR",(IF(N10=1,"INSIGNIFICANTE",IF(N10&lt;1,"",))))))))))</f>
        <v>MAYOR</v>
      </c>
      <c r="P10" s="46">
        <f>IF(AND(L10&lt;&gt;"",N10&lt;&gt;""),L10*N10,"")</f>
        <v>16</v>
      </c>
      <c r="Q10" s="65" t="str">
        <f>IF(OR(L10="",N10=""),"",IF(AND(L10=5,N10&gt;2),"EXTREMO",IF(AND(L10=5,N10&lt;3),"ALTO",IF(AND(L10=4,N10&gt;3),"EXTREMO",IF(AND(L10=4,N10&gt;1,N10&lt;4),"ALTO",IF(AND(L10=4,N10=1),"MODERADO",IF(AND(L10=3,N10&gt;3),"EXTREMO",IF(AND(L10=3,N10=3),"ALTO",IF(AND(L10=3,N10=2),"MODERADO",IF(AND(L10=3,N10=1),"BAJO",IF(AND(L10=2,N10=5),"EXTREMO",IF(AND(L10=2,N10=4),"ALTO",IF(AND(L10=2,N10=3),"MODERADO",IF(AND(L10=2,N10&lt;3),"BAJO",IF(AND(L10=1,N10&gt;3),"ALTO",IF(AND(L10=1,N10=3),"MODERADO",IF(AND(L10=1,N10&lt;3),"BAJO",)))))))))))))))))</f>
        <v>EXTREMO</v>
      </c>
      <c r="R10" s="71" t="s">
        <v>97</v>
      </c>
      <c r="S10" s="52">
        <v>0.5</v>
      </c>
      <c r="T10" s="55" t="s">
        <v>61</v>
      </c>
      <c r="U10" s="57">
        <v>2</v>
      </c>
      <c r="V10" s="59" t="str">
        <f>+IF(U10=5,"CASI SEGURO",(IF(U10=4,"PROBABLE",(IF(U10=3,"POSIBLE",(IF(U10=2,"RARA VEZ",(IF(U10=1,"IMPROBABLE","")))))))))</f>
        <v>RARA VEZ</v>
      </c>
      <c r="W10" s="61">
        <v>3</v>
      </c>
      <c r="X10" s="63" t="str">
        <f>+IF(W10=5,"CATASTRÓFICO",(IF(W10=4,"MAYOR",(IF(W10=3,"MODERADO",(IF(W10=2,"MENOR",(IF(W10=1,"INSIGNIFICANTE",IF(W10&lt;1,"",))))))))))</f>
        <v>MODERADO</v>
      </c>
      <c r="Y10" s="46">
        <f>IF(AND(U10&lt;&gt;"",W10&lt;&gt;""),U10*W10,"")</f>
        <v>6</v>
      </c>
      <c r="Z10" s="65" t="str">
        <f>IF(OR(U10="",W10=""),"",IF(AND(U10=5,W10&gt;2),"EXTREMO",IF(AND(U10=5,W10&lt;3),"ALTO",IF(AND(U10=4,W10&gt;3),"EXTREMO",IF(AND(U10=4,W10&gt;1,W10&lt;4),"ALTO",IF(AND(U10=4,W10=1),"MODERADO",IF(AND(U10=3,W10&gt;3),"EXTREMO",IF(AND(U10=3,W10=3),"ALTO",IF(AND(U10=3,W10=2),"MODERADO",IF(AND(U10=3,W10=1),"BAJO",IF(AND(U10=2,W10=5),"EXTREMO",IF(AND(U10=2,W10=4),"ALTO",IF(AND(U10=2,W10=3),"MODERADO",IF(AND(U10=2,W10&lt;3),"BAJO",IF(AND(U10=1,W10&gt;3),"ALTO",IF(AND(U10=1,W10=3),"MODERADO",IF(AND(U10=1,W10&lt;3),"BAJO",)))))))))))))))))</f>
        <v>MODERADO</v>
      </c>
      <c r="AA10" s="57">
        <v>4</v>
      </c>
      <c r="AB10" s="59" t="str">
        <f>+IF(AA10=5,"CASI SEGURO",(IF(AA10=4,"PROBABLE",(IF(AA10=3,"POSIBLE",(IF(AA10=2,"RARA VEZ",(IF(AA10=1,"IMPROBABLE","")))))))))</f>
        <v>PROBABLE</v>
      </c>
      <c r="AC10" s="61">
        <v>3</v>
      </c>
      <c r="AD10" s="63" t="str">
        <f>+IF(AC10=5,"ALTO",(IF(AC10=3,"MEDIO",(IF(AC10=1,"BAJO",IF(OR(AC10=2,AC10=4),"NO APLICA",""))))))</f>
        <v>MEDIO</v>
      </c>
      <c r="AE10" s="46">
        <f>IF(AND(AA10&lt;&gt;"",AC10&lt;&gt;"",AD10&lt;&gt;"NO APLICA"),AA10*AC10,"")</f>
        <v>12</v>
      </c>
      <c r="AF10" s="65" t="str">
        <f>IF(AND(AE10&lt;4,AE10&gt;0),"BAJA",IF(AND(AE10&gt;9,AE10&lt;26),"ALTA",IF(AND(AE10&gt;3,AE10&lt;10),"MEDIA","")))</f>
        <v>ALTA</v>
      </c>
      <c r="AG10" s="40" t="s">
        <v>133</v>
      </c>
      <c r="AH10" s="79" t="s">
        <v>62</v>
      </c>
      <c r="AI10" s="44" t="s">
        <v>167</v>
      </c>
      <c r="AJ10" s="54" t="s">
        <v>77</v>
      </c>
      <c r="AK10" s="67">
        <v>44117</v>
      </c>
      <c r="AL10" s="54" t="s">
        <v>78</v>
      </c>
      <c r="AM10" s="43" t="s">
        <v>127</v>
      </c>
      <c r="AN10" s="52">
        <v>0.5</v>
      </c>
      <c r="AO10" s="57">
        <v>2</v>
      </c>
      <c r="AP10" s="59" t="str">
        <f>+IF(AO10=5,"CASI SEGURO",(IF(AO10=4,"PROBABLE",(IF(AO10=3,"POSIBLE",(IF(AO10=2,"RARA VEZ",(IF(AO10=1,"IMPROBABLE","")))))))))</f>
        <v>RARA VEZ</v>
      </c>
      <c r="AQ10" s="61">
        <v>3</v>
      </c>
      <c r="AR10" s="63" t="str">
        <f>+IF(AQ10=5,"CATASTRÓFICO",(IF(AQ10=4,"MAYOR",(IF(AQ10=3,"MODERADO",(IF(AQ10=2,"MENOR",(IF(AQ10=1,"INSIGNIFICANTE",IF(AQ10&lt;1,"",))))))))))</f>
        <v>MODERADO</v>
      </c>
      <c r="AS10" s="46">
        <f>IF(AND(AO10&lt;&gt;"",AQ10&lt;&gt;""),AO10*AQ10,"")</f>
        <v>6</v>
      </c>
      <c r="AT10" s="65" t="str">
        <f>IF(OR(AO10="",AQ10=""),"",IF(AND(AO10=5,AQ10&gt;2),"EXTREMO",IF(AND(AO10=5,AQ10&lt;3),"ALTO",IF(AND(AO10=4,AQ10&gt;3),"EXTREMO",IF(AND(AO10=4,AQ10&gt;1,AQ10&lt;4),"ALTO",IF(AND(AO10=4,AQ10=1),"MODERADO",IF(AND(AO10=3,AQ10&gt;3),"EXTREMO",IF(AND(AO10=3,AQ10=3),"ALTO",IF(AND(AO10=3,AQ10=2),"MODERADO",IF(AND(AO10=3,AQ10=1),"BAJO",IF(AND(AO10=2,AQ10=5),"EXTREMO",IF(AND(AO10=2,AQ10=4),"ALTO",IF(AND(AO10=2,AQ10=3),"MODERADO",IF(AND(AO10=2,AQ10&lt;3),"BAJO",IF(AND(AO10=1,AQ10&gt;3),"ALTO",IF(AND(AO10=1,AQ10=3),"MODERADO",IF(AND(AO10=1,AQ10&lt;3),"BAJO",)))))))))))))))))</f>
        <v>MODERADO</v>
      </c>
      <c r="AU10" s="52">
        <v>0.5</v>
      </c>
      <c r="AV10" s="57">
        <v>4</v>
      </c>
      <c r="AW10" s="59" t="str">
        <f>+IF(AV10=5,"CASI SEGURO",(IF(AV10=4,"PROBABLE",(IF(AV10=3,"POSIBLE",(IF(AV10=2,"RARA VEZ",(IF(AV10=1,"IMPROBABLE","")))))))))</f>
        <v>PROBABLE</v>
      </c>
      <c r="AX10" s="61">
        <v>3</v>
      </c>
      <c r="AY10" s="63" t="str">
        <f>+IF(AX10=5,"ALTO",(IF(AX10=3,"MEDIO",(IF(AX10=1,"BAJO",IF(OR(AX10=2,AX10=4),"NO APLICA",""))))))</f>
        <v>MEDIO</v>
      </c>
      <c r="AZ10" s="46">
        <f>IF(AND(AV10&lt;&gt;"",AX10&lt;&gt;"",AY10&lt;&gt;"NO APLICA"),AV10*AX10,"")</f>
        <v>12</v>
      </c>
      <c r="BA10" s="48" t="str">
        <f>IF(AND(AZ10&lt;4,AZ10&gt;0),"BAJA",IF(AND(AZ10&gt;9,AZ10&lt;26),"ALTA",IF(AND(AZ10&gt;3,AZ10&lt;10),"MEDIA","")))</f>
        <v>ALTA</v>
      </c>
      <c r="BB10" s="82" t="s">
        <v>139</v>
      </c>
      <c r="BC10" s="83"/>
    </row>
    <row r="11" spans="1:56" s="37" customFormat="1" ht="90" customHeight="1" x14ac:dyDescent="0.2">
      <c r="A11" s="92"/>
      <c r="B11" s="74"/>
      <c r="C11" s="74"/>
      <c r="D11" s="75"/>
      <c r="E11" s="75"/>
      <c r="F11" s="54"/>
      <c r="G11" s="54"/>
      <c r="H11" s="75"/>
      <c r="I11" s="78"/>
      <c r="J11" s="54"/>
      <c r="K11" s="54"/>
      <c r="L11" s="58"/>
      <c r="M11" s="60"/>
      <c r="N11" s="62"/>
      <c r="O11" s="64"/>
      <c r="P11" s="47"/>
      <c r="Q11" s="66"/>
      <c r="R11" s="71"/>
      <c r="S11" s="53"/>
      <c r="T11" s="56"/>
      <c r="U11" s="58"/>
      <c r="V11" s="60"/>
      <c r="W11" s="62"/>
      <c r="X11" s="64"/>
      <c r="Y11" s="47"/>
      <c r="Z11" s="66"/>
      <c r="AA11" s="58"/>
      <c r="AB11" s="60"/>
      <c r="AC11" s="62"/>
      <c r="AD11" s="64"/>
      <c r="AE11" s="47"/>
      <c r="AF11" s="66"/>
      <c r="AG11" s="40" t="s">
        <v>134</v>
      </c>
      <c r="AH11" s="80"/>
      <c r="AI11" s="42" t="s">
        <v>168</v>
      </c>
      <c r="AJ11" s="54"/>
      <c r="AK11" s="67"/>
      <c r="AL11" s="54"/>
      <c r="AM11" s="43" t="s">
        <v>143</v>
      </c>
      <c r="AN11" s="53"/>
      <c r="AO11" s="58"/>
      <c r="AP11" s="60"/>
      <c r="AQ11" s="62"/>
      <c r="AR11" s="64"/>
      <c r="AS11" s="47"/>
      <c r="AT11" s="66"/>
      <c r="AU11" s="53"/>
      <c r="AV11" s="58"/>
      <c r="AW11" s="60"/>
      <c r="AX11" s="62"/>
      <c r="AY11" s="64"/>
      <c r="AZ11" s="47"/>
      <c r="BA11" s="49"/>
      <c r="BB11" s="84"/>
      <c r="BC11" s="85"/>
    </row>
    <row r="12" spans="1:56" s="36" customFormat="1" ht="113.25" customHeight="1" x14ac:dyDescent="0.2">
      <c r="A12" s="91" t="s">
        <v>55</v>
      </c>
      <c r="B12" s="74" t="s">
        <v>63</v>
      </c>
      <c r="C12" s="74"/>
      <c r="D12" s="75" t="s">
        <v>64</v>
      </c>
      <c r="E12" s="75" t="s">
        <v>65</v>
      </c>
      <c r="F12" s="54" t="s">
        <v>110</v>
      </c>
      <c r="G12" s="54" t="str">
        <f>CONCATENATE(F12,",",K12,",",J12)</f>
        <v>Falencias o demora en los seguimientos y/o cargues de información, en la plataforma del SECOP II y/o expedientes contractuales,por: multas y sanciones, pérdida de credibilidad de la Entidad, revocatoria, descartes o declaratoria de deserción de procesos , posible generación de riesgos de corrupción, desgaste administrativo.,debido a: 1) Omisiones en la estructuración de los procesos 2) Altas cargas de trabajo  3) Desconocimiento del uso de la plataforma SECOP II
 4)desconocimiento del Manual de Contratación, de la ley de contratación y de la constitución política 5) Recepción de documentos sin el lleno de requisitos.</v>
      </c>
      <c r="H12" s="75" t="s">
        <v>107</v>
      </c>
      <c r="I12" s="104" t="s">
        <v>128</v>
      </c>
      <c r="J12" s="54" t="s">
        <v>111</v>
      </c>
      <c r="K12" s="54" t="s">
        <v>135</v>
      </c>
      <c r="L12" s="57">
        <v>4</v>
      </c>
      <c r="M12" s="59" t="str">
        <f t="shared" ref="M12" si="0">+IF(L12=5,"CASI SEGURO",(IF(L12=4,"PROBABLE",(IF(L12=3,"POSIBLE",(IF(L12=2,"RARA VEZ",(IF(L12=1,"IMPROBABLE","")))))))))</f>
        <v>PROBABLE</v>
      </c>
      <c r="N12" s="61">
        <v>4</v>
      </c>
      <c r="O12" s="63" t="str">
        <f>+IF(N12=5,"CATASTRÓFICO",(IF(N12=4,"MAYOR",(IF(N12=3,"MODERADO",(IF(N12=2,"MENOR",(IF(N12=1,"INSIGNIFICANTE",IF(N12&lt;1,"",))))))))))</f>
        <v>MAYOR</v>
      </c>
      <c r="P12" s="46">
        <f>IF(AND(L12&lt;&gt;"",N12&lt;&gt;""),L12*N12,"")</f>
        <v>16</v>
      </c>
      <c r="Q12" s="65" t="str">
        <f>IF(OR(L12="",N12=""),"",IF(AND(L12=5,N12&gt;2),"EXTREMO",IF(AND(L12=5,N12&lt;3),"ALTO",IF(AND(L12=4,N12&gt;3),"EXTREMO",IF(AND(L12=4,N12&gt;1,N12&lt;4),"ALTO",IF(AND(L12=4,N12=1),"MODERADO",IF(AND(L12=3,N12&gt;3),"EXTREMO",IF(AND(L12=3,N12=3),"ALTO",IF(AND(L12=3,N12=2),"MODERADO",IF(AND(L12=3,N12=1),"BAJO",IF(AND(L12=2,N12=5),"EXTREMO",IF(AND(L12=2,N12=4),"ALTO",IF(AND(L12=2,N12=3),"MODERADO",IF(AND(L12=2,N12&lt;3),"BAJO",IF(AND(L12=1,N12&gt;3),"ALTO",IF(AND(L12=1,N12=3),"MODERADO",IF(AND(L12=1,N12&lt;3),"BAJO",)))))))))))))))))</f>
        <v>EXTREMO</v>
      </c>
      <c r="R12" s="71" t="s">
        <v>91</v>
      </c>
      <c r="S12" s="52">
        <v>0.5</v>
      </c>
      <c r="T12" s="55" t="s">
        <v>61</v>
      </c>
      <c r="U12" s="57">
        <v>2</v>
      </c>
      <c r="V12" s="59" t="str">
        <f t="shared" ref="V12" si="1">+IF(U12=5,"CASI SEGURO",(IF(U12=4,"PROBABLE",(IF(U12=3,"POSIBLE",(IF(U12=2,"RARA VEZ",(IF(U12=1,"IMPROBABLE","")))))))))</f>
        <v>RARA VEZ</v>
      </c>
      <c r="W12" s="61">
        <v>3</v>
      </c>
      <c r="X12" s="63" t="str">
        <f>+IF(W12=5,"CATASTRÓFICO",(IF(W12=4,"MAYOR",(IF(W12=3,"MODERADO",(IF(W12=2,"MENOR",(IF(W12=1,"INSIGNIFICANTE",IF(W12&lt;1,"",))))))))))</f>
        <v>MODERADO</v>
      </c>
      <c r="Y12" s="46">
        <f>IF(AND(U12&lt;&gt;"",W12&lt;&gt;""),U12*W12,"")</f>
        <v>6</v>
      </c>
      <c r="Z12" s="65" t="str">
        <f>IF(OR(U12="",W12=""),"",IF(AND(U12=5,W12&gt;2),"EXTREMO",IF(AND(U12=5,W12&lt;3),"ALTO",IF(AND(U12=4,W12&gt;3),"EXTREMO",IF(AND(U12=4,W12&gt;1,W12&lt;4),"ALTO",IF(AND(U12=4,W12=1),"MODERADO",IF(AND(U12=3,W12&gt;3),"EXTREMO",IF(AND(U12=3,W12=3),"ALTO",IF(AND(U12=3,W12=2),"MODERADO",IF(AND(U12=3,W12=1),"BAJO",IF(AND(U12=2,W12=5),"EXTREMO",IF(AND(U12=2,W12=4),"ALTO",IF(AND(U12=2,W12=3),"MODERADO",IF(AND(U12=2,W12&lt;3),"BAJO",IF(AND(U12=1,W12&gt;3),"ALTO",IF(AND(U12=1,W12=3),"MODERADO",IF(AND(U12=1,W12&lt;3),"BAJO",)))))))))))))))))</f>
        <v>MODERADO</v>
      </c>
      <c r="AA12" s="57">
        <v>4</v>
      </c>
      <c r="AB12" s="59" t="str">
        <f t="shared" ref="AB12" si="2">+IF(AA12=5,"CASI SEGURO",(IF(AA12=4,"PROBABLE",(IF(AA12=3,"POSIBLE",(IF(AA12=2,"RARA VEZ",(IF(AA12=1,"IMPROBABLE","")))))))))</f>
        <v>PROBABLE</v>
      </c>
      <c r="AC12" s="61">
        <v>5</v>
      </c>
      <c r="AD12" s="63" t="str">
        <f>+IF(AC12=5,"ALTO",(IF(AC12=3,"MEDIO",(IF(AC12=1,"BAJO",IF(OR(AC12=2,AC12=4),"NO APLICA",""))))))</f>
        <v>ALTO</v>
      </c>
      <c r="AE12" s="46">
        <f>IF(AND(AA12&lt;&gt;"",AC12&lt;&gt;"",AD12&lt;&gt;"NO APLICA"),AA12*AC12,"")</f>
        <v>20</v>
      </c>
      <c r="AF12" s="65" t="str">
        <f t="shared" ref="AF12" si="3">IF(AND(AE12&lt;4,AE12&gt;0),"BAJA",IF(AND(AE12&gt;9,AE12&lt;26),"ALTA",IF(AND(AE12&gt;3,AE12&lt;10),"MEDIA","")))</f>
        <v>ALTA</v>
      </c>
      <c r="AG12" s="40" t="s">
        <v>136</v>
      </c>
      <c r="AH12" s="79" t="s">
        <v>62</v>
      </c>
      <c r="AI12" s="44" t="s">
        <v>162</v>
      </c>
      <c r="AJ12" s="54" t="s">
        <v>79</v>
      </c>
      <c r="AK12" s="67">
        <v>44117</v>
      </c>
      <c r="AL12" s="54" t="s">
        <v>78</v>
      </c>
      <c r="AM12" s="43" t="s">
        <v>127</v>
      </c>
      <c r="AN12" s="52">
        <v>0.5</v>
      </c>
      <c r="AO12" s="57">
        <v>2</v>
      </c>
      <c r="AP12" s="59" t="str">
        <f t="shared" ref="AP12" si="4">+IF(AO12=5,"CASI SEGURO",(IF(AO12=4,"PROBABLE",(IF(AO12=3,"POSIBLE",(IF(AO12=2,"RARA VEZ",(IF(AO12=1,"IMPROBABLE","")))))))))</f>
        <v>RARA VEZ</v>
      </c>
      <c r="AQ12" s="61">
        <v>3</v>
      </c>
      <c r="AR12" s="63" t="str">
        <f>+IF(AQ12=5,"CATASTRÓFICO",(IF(AQ12=4,"MAYOR",(IF(AQ12=3,"MODERADO",(IF(AQ12=2,"MENOR",(IF(AQ12=1,"INSIGNIFICANTE",IF(AQ12&lt;1,"",))))))))))</f>
        <v>MODERADO</v>
      </c>
      <c r="AS12" s="46">
        <f>IF(AND(AO12&lt;&gt;"",AQ12&lt;&gt;""),AO12*AQ12,"")</f>
        <v>6</v>
      </c>
      <c r="AT12" s="65" t="str">
        <f t="shared" ref="AT12" si="5">IF(OR(AO12="",AQ12=""),"",IF(AND(AO12=5,AQ12&gt;2),"EXTREMO",IF(AND(AO12=5,AQ12&lt;3),"ALTO",IF(AND(AO12=4,AQ12&gt;3),"EXTREMO",IF(AND(AO12=4,AQ12&gt;1,AQ12&lt;4),"ALTO",IF(AND(AO12=4,AQ12=1),"MODERADO",IF(AND(AO12=3,AQ12&gt;3),"EXTREMO",IF(AND(AO12=3,AQ12=3),"ALTO",IF(AND(AO12=3,AQ12=2),"MODERADO",IF(AND(AO12=3,AQ12=1),"BAJO",IF(AND(AO12=2,AQ12=5),"EXTREMO",IF(AND(AO12=2,AQ12=4),"ALTO",IF(AND(AO12=2,AQ12=3),"MODERADO",IF(AND(AO12=2,AQ12&lt;3),"BAJO",IF(AND(AO12=1,AQ12&gt;3),"ALTO",IF(AND(AO12=1,AQ12=3),"MODERADO",IF(AND(AO12=1,AQ12&lt;3),"BAJO",)))))))))))))))))</f>
        <v>MODERADO</v>
      </c>
      <c r="AU12" s="52">
        <v>0.5</v>
      </c>
      <c r="AV12" s="57">
        <v>4</v>
      </c>
      <c r="AW12" s="59" t="str">
        <f t="shared" ref="AW12" si="6">+IF(AV12=5,"CASI SEGURO",(IF(AV12=4,"PROBABLE",(IF(AV12=3,"POSIBLE",(IF(AV12=2,"RARA VEZ",(IF(AV12=1,"IMPROBABLE","")))))))))</f>
        <v>PROBABLE</v>
      </c>
      <c r="AX12" s="61">
        <v>5</v>
      </c>
      <c r="AY12" s="63" t="str">
        <f>+IF(AX12=5,"ALTO",(IF(AX12=3,"MEDIO",(IF(AX12=1,"BAJO",IF(OR(AX12=2,AX12=4),"NO APLICA",""))))))</f>
        <v>ALTO</v>
      </c>
      <c r="AZ12" s="46">
        <f>IF(AND(AV12&lt;&gt;"",AX12&lt;&gt;"",AY12&lt;&gt;"NO APLICA"),AV12*AX12,"")</f>
        <v>20</v>
      </c>
      <c r="BA12" s="48" t="str">
        <f>IF(AND(AZ12&lt;4,AZ12&gt;0),"BAJA",IF(AND(AZ12&gt;9,AZ12&lt;26),"ALTA",IF(AND(AZ12&gt;3,AZ12&lt;10),"MEDIA","")))</f>
        <v>ALTA</v>
      </c>
      <c r="BB12" s="82" t="s">
        <v>137</v>
      </c>
      <c r="BC12" s="83"/>
    </row>
    <row r="13" spans="1:56" s="37" customFormat="1" ht="100.5" customHeight="1" x14ac:dyDescent="0.2">
      <c r="A13" s="92"/>
      <c r="B13" s="74"/>
      <c r="C13" s="74"/>
      <c r="D13" s="75"/>
      <c r="E13" s="75"/>
      <c r="F13" s="54"/>
      <c r="G13" s="54"/>
      <c r="H13" s="75"/>
      <c r="I13" s="105"/>
      <c r="J13" s="54"/>
      <c r="K13" s="54"/>
      <c r="L13" s="58"/>
      <c r="M13" s="60"/>
      <c r="N13" s="62"/>
      <c r="O13" s="64"/>
      <c r="P13" s="47"/>
      <c r="Q13" s="66"/>
      <c r="R13" s="71"/>
      <c r="S13" s="53"/>
      <c r="T13" s="56"/>
      <c r="U13" s="58"/>
      <c r="V13" s="60"/>
      <c r="W13" s="62"/>
      <c r="X13" s="64"/>
      <c r="Y13" s="47"/>
      <c r="Z13" s="66"/>
      <c r="AA13" s="58"/>
      <c r="AB13" s="60"/>
      <c r="AC13" s="62"/>
      <c r="AD13" s="64"/>
      <c r="AE13" s="47"/>
      <c r="AF13" s="66"/>
      <c r="AG13" s="40" t="s">
        <v>130</v>
      </c>
      <c r="AH13" s="80"/>
      <c r="AI13" s="42" t="s">
        <v>129</v>
      </c>
      <c r="AJ13" s="54"/>
      <c r="AK13" s="67"/>
      <c r="AL13" s="54"/>
      <c r="AM13" s="43" t="s">
        <v>143</v>
      </c>
      <c r="AN13" s="53"/>
      <c r="AO13" s="58"/>
      <c r="AP13" s="60"/>
      <c r="AQ13" s="62"/>
      <c r="AR13" s="64"/>
      <c r="AS13" s="47"/>
      <c r="AT13" s="66"/>
      <c r="AU13" s="53"/>
      <c r="AV13" s="58"/>
      <c r="AW13" s="60"/>
      <c r="AX13" s="62"/>
      <c r="AY13" s="64"/>
      <c r="AZ13" s="47"/>
      <c r="BA13" s="49"/>
      <c r="BB13" s="84"/>
      <c r="BC13" s="85"/>
    </row>
    <row r="14" spans="1:56" s="36" customFormat="1" ht="83.25" customHeight="1" x14ac:dyDescent="0.2">
      <c r="A14" s="91" t="s">
        <v>56</v>
      </c>
      <c r="B14" s="74" t="s">
        <v>68</v>
      </c>
      <c r="C14" s="74"/>
      <c r="D14" s="75" t="s">
        <v>69</v>
      </c>
      <c r="E14" s="75" t="s">
        <v>70</v>
      </c>
      <c r="F14" s="54" t="s">
        <v>98</v>
      </c>
      <c r="G14" s="54" t="str">
        <f>CONCATENATE(F14,",",K14,",",J14)</f>
        <v>Demora en los procesos,Incumplimiento en los termino de la publicación correspondientes establecidas en la ley,
 demora en la satisfacción de las necesidades  de la entidad.  
sanciones disciplinarias,  penales.,debido a:1) falta de compromiso, responsabilidad y control por parte de los supervisores, interventores o el ordenador del gasto  de contratos
2) falta de personal encargado de la operatividad de los procesos,  3) inadecuada distribución de funciones
 4) Demora en la asignación o en el traslado de presupuesto. 5) lentitud en el montaje de la información a plataformas y/o software 6)incumplimiento de requisitos en la parte pre-contractual y legalización del mismo  6) Exposición a cambios regulatorios, debido a factores internos o externos que afecten el normal funcionamiento del instituto y/o las dinámicas de este (Eventos climáticos y/o atmosféricos, epidemias,  pandemias, eventos de orden publico, eventos desarrollados de manera interna, terremotos, inundaciones, fallas eléctricas, etc.).</v>
      </c>
      <c r="H14" s="75" t="s">
        <v>123</v>
      </c>
      <c r="I14" s="78"/>
      <c r="J14" s="54" t="s">
        <v>169</v>
      </c>
      <c r="K14" s="54" t="s">
        <v>131</v>
      </c>
      <c r="L14" s="57">
        <v>4</v>
      </c>
      <c r="M14" s="59" t="str">
        <f t="shared" ref="M14" si="7">+IF(L14=5,"CASI SEGURO",(IF(L14=4,"PROBABLE",(IF(L14=3,"POSIBLE",(IF(L14=2,"RARA VEZ",(IF(L14=1,"IMPROBABLE","")))))))))</f>
        <v>PROBABLE</v>
      </c>
      <c r="N14" s="61">
        <v>2</v>
      </c>
      <c r="O14" s="63" t="str">
        <f>+IF(N14=5,"CATASTRÓFICO",(IF(N14=4,"MAYOR",(IF(N14=3,"MODERADO",(IF(N14=2,"MENOR",(IF(N14=1,"INSIGNIFICANTE",IF(N14&lt;1,"",))))))))))</f>
        <v>MENOR</v>
      </c>
      <c r="P14" s="46">
        <f>IF(AND(L14&lt;&gt;"",N14&lt;&gt;""),L14*N14,"")</f>
        <v>8</v>
      </c>
      <c r="Q14" s="65" t="str">
        <f>IF(OR(L14="",N14=""),"",IF(AND(L14=5,N14&gt;2),"EXTREMO",IF(AND(L14=5,N14&lt;3),"ALTO",IF(AND(L14=4,N14&gt;3),"EXTREMO",IF(AND(L14=4,N14&gt;1,N14&lt;4),"ALTO",IF(AND(L14=4,N14=1),"MODERADO",IF(AND(L14=3,N14&gt;3),"EXTREMO",IF(AND(L14=3,N14=3),"ALTO",IF(AND(L14=3,N14=2),"MODERADO",IF(AND(L14=3,N14=1),"BAJO",IF(AND(L14=2,N14=5),"EXTREMO",IF(AND(L14=2,N14=4),"ALTO",IF(AND(L14=2,N14=3),"MODERADO",IF(AND(L14=2,N14&lt;3),"BAJO",IF(AND(L14=1,N14&gt;3),"ALTO",IF(AND(L14=1,N14=3),"MODERADO",IF(AND(L14=1,N14&lt;3),"BAJO",)))))))))))))))))</f>
        <v>ALTO</v>
      </c>
      <c r="R14" s="71" t="s">
        <v>112</v>
      </c>
      <c r="S14" s="52">
        <v>0.5</v>
      </c>
      <c r="T14" s="55" t="s">
        <v>75</v>
      </c>
      <c r="U14" s="57">
        <v>3</v>
      </c>
      <c r="V14" s="59" t="str">
        <f t="shared" ref="V14" si="8">+IF(U14=5,"CASI SEGURO",(IF(U14=4,"PROBABLE",(IF(U14=3,"POSIBLE",(IF(U14=2,"RARA VEZ",(IF(U14=1,"IMPROBABLE","")))))))))</f>
        <v>POSIBLE</v>
      </c>
      <c r="W14" s="61">
        <v>2</v>
      </c>
      <c r="X14" s="63" t="str">
        <f>+IF(W14=5,"CATASTRÓFICO",(IF(W14=4,"MAYOR",(IF(W14=3,"MODERADO",(IF(W14=2,"MENOR",(IF(W14=1,"INSIGNIFICANTE",IF(W14&lt;1,"",))))))))))</f>
        <v>MENOR</v>
      </c>
      <c r="Y14" s="46">
        <f>IF(AND(U14&lt;&gt;"",W14&lt;&gt;""),U14*W14,"")</f>
        <v>6</v>
      </c>
      <c r="Z14" s="65" t="str">
        <f>IF(OR(U14="",W14=""),"",IF(AND(U14=5,W14&gt;2),"EXTREMO",IF(AND(U14=5,W14&lt;3),"ALTO",IF(AND(U14=4,W14&gt;3),"EXTREMO",IF(AND(U14=4,W14&gt;1,W14&lt;4),"ALTO",IF(AND(U14=4,W14=1),"MODERADO",IF(AND(U14=3,W14&gt;3),"EXTREMO",IF(AND(U14=3,W14=3),"ALTO",IF(AND(U14=3,W14=2),"MODERADO",IF(AND(U14=3,W14=1),"BAJO",IF(AND(U14=2,W14=5),"EXTREMO",IF(AND(U14=2,W14=4),"ALTO",IF(AND(U14=2,W14=3),"MODERADO",IF(AND(U14=2,W14&lt;3),"BAJO",IF(AND(U14=1,W14&gt;3),"ALTO",IF(AND(U14=1,W14=3),"MODERADO",IF(AND(U14=1,W14&lt;3),"BAJO",)))))))))))))))))</f>
        <v>MODERADO</v>
      </c>
      <c r="AA14" s="57"/>
      <c r="AB14" s="59" t="str">
        <f t="shared" ref="AB14" si="9">+IF(AA14=5,"CASI SEGURO",(IF(AA14=4,"PROBABLE",(IF(AA14=3,"POSIBLE",(IF(AA14=2,"RARA VEZ",(IF(AA14=1,"IMPROBABLE","")))))))))</f>
        <v/>
      </c>
      <c r="AC14" s="61"/>
      <c r="AD14" s="63" t="str">
        <f>+IF(AC14=5,"ALTO",(IF(AC14=3,"MEDIO",(IF(AC14=1,"BAJO",IF(OR(AC14=2,AC14=4),"NO APLICA",""))))))</f>
        <v/>
      </c>
      <c r="AE14" s="46" t="str">
        <f>IF(AND(AA14&lt;&gt;"",AC14&lt;&gt;"",AD14&lt;&gt;"NO APLICA"),AA14*AC14,"")</f>
        <v/>
      </c>
      <c r="AF14" s="65" t="str">
        <f t="shared" ref="AF14" si="10">IF(AND(AE14&lt;4,AE14&gt;0),"BAJA",IF(AND(AE14&gt;9,AE14&lt;26),"ALTA",IF(AND(AE14&gt;3,AE14&lt;10),"MEDIA","")))</f>
        <v/>
      </c>
      <c r="AG14" s="40" t="s">
        <v>147</v>
      </c>
      <c r="AH14" s="79" t="s">
        <v>76</v>
      </c>
      <c r="AI14" s="42" t="s">
        <v>148</v>
      </c>
      <c r="AJ14" s="54" t="s">
        <v>77</v>
      </c>
      <c r="AK14" s="67">
        <v>44117</v>
      </c>
      <c r="AL14" s="54" t="s">
        <v>145</v>
      </c>
      <c r="AM14" s="43" t="s">
        <v>108</v>
      </c>
      <c r="AN14" s="52">
        <v>0.5</v>
      </c>
      <c r="AO14" s="57">
        <v>3</v>
      </c>
      <c r="AP14" s="59" t="str">
        <f t="shared" ref="AP14" si="11">+IF(AO14=5,"CASI SEGURO",(IF(AO14=4,"PROBABLE",(IF(AO14=3,"POSIBLE",(IF(AO14=2,"RARA VEZ",(IF(AO14=1,"IMPROBABLE","")))))))))</f>
        <v>POSIBLE</v>
      </c>
      <c r="AQ14" s="61">
        <v>2</v>
      </c>
      <c r="AR14" s="63" t="str">
        <f>+IF(AQ14=5,"CATASTRÓFICO",(IF(AQ14=4,"MAYOR",(IF(AQ14=3,"MODERADO",(IF(AQ14=2,"MENOR",(IF(AQ14=1,"INSIGNIFICANTE",IF(AQ14&lt;1,"",))))))))))</f>
        <v>MENOR</v>
      </c>
      <c r="AS14" s="46">
        <f>IF(AND(AO14&lt;&gt;"",AQ14&lt;&gt;""),AO14*AQ14,"")</f>
        <v>6</v>
      </c>
      <c r="AT14" s="65" t="str">
        <f t="shared" ref="AT14" si="12">IF(OR(AO14="",AQ14=""),"",IF(AND(AO14=5,AQ14&gt;2),"EXTREMO",IF(AND(AO14=5,AQ14&lt;3),"ALTO",IF(AND(AO14=4,AQ14&gt;3),"EXTREMO",IF(AND(AO14=4,AQ14&gt;1,AQ14&lt;4),"ALTO",IF(AND(AO14=4,AQ14=1),"MODERADO",IF(AND(AO14=3,AQ14&gt;3),"EXTREMO",IF(AND(AO14=3,AQ14=3),"ALTO",IF(AND(AO14=3,AQ14=2),"MODERADO",IF(AND(AO14=3,AQ14=1),"BAJO",IF(AND(AO14=2,AQ14=5),"EXTREMO",IF(AND(AO14=2,AQ14=4),"ALTO",IF(AND(AO14=2,AQ14=3),"MODERADO",IF(AND(AO14=2,AQ14&lt;3),"BAJO",IF(AND(AO14=1,AQ14&gt;3),"ALTO",IF(AND(AO14=1,AQ14=3),"MODERADO",IF(AND(AO14=1,AQ14&lt;3),"BAJO",)))))))))))))))))</f>
        <v>MODERADO</v>
      </c>
      <c r="AU14" s="52"/>
      <c r="AV14" s="57"/>
      <c r="AW14" s="59" t="str">
        <f t="shared" ref="AW14" si="13">+IF(AV14=5,"CASI SEGURO",(IF(AV14=4,"PROBABLE",(IF(AV14=3,"POSIBLE",(IF(AV14=2,"RARA VEZ",(IF(AV14=1,"IMPROBABLE","")))))))))</f>
        <v/>
      </c>
      <c r="AX14" s="61"/>
      <c r="AY14" s="63" t="str">
        <f>+IF(AX14=5,"ALTO",(IF(AX14=3,"MEDIO",(IF(AX14=1,"BAJO",IF(OR(AX14=2,AX14=4),"NO APLICA",""))))))</f>
        <v/>
      </c>
      <c r="AZ14" s="46" t="str">
        <f>IF(AND(AV14&lt;&gt;"",AX14&lt;&gt;"",AY14&lt;&gt;"NO APLICA"),AV14*AX14,"")</f>
        <v/>
      </c>
      <c r="BA14" s="48" t="str">
        <f>IF(AND(AZ14&lt;4,AZ14&gt;0),"BAJA",IF(AND(AZ14&gt;9,AZ14&lt;26),"ALTA",IF(AND(AZ14&gt;3,AZ14&lt;10),"MEDIA","")))</f>
        <v/>
      </c>
      <c r="BB14" s="86"/>
      <c r="BC14" s="87"/>
    </row>
    <row r="15" spans="1:56" s="37" customFormat="1" ht="83.25" customHeight="1" x14ac:dyDescent="0.2">
      <c r="A15" s="92"/>
      <c r="B15" s="74"/>
      <c r="C15" s="74"/>
      <c r="D15" s="75"/>
      <c r="E15" s="75"/>
      <c r="F15" s="54"/>
      <c r="G15" s="54"/>
      <c r="H15" s="75"/>
      <c r="I15" s="78"/>
      <c r="J15" s="54"/>
      <c r="K15" s="54"/>
      <c r="L15" s="58"/>
      <c r="M15" s="60"/>
      <c r="N15" s="62"/>
      <c r="O15" s="64"/>
      <c r="P15" s="47"/>
      <c r="Q15" s="66"/>
      <c r="R15" s="71"/>
      <c r="S15" s="53"/>
      <c r="T15" s="56"/>
      <c r="U15" s="58"/>
      <c r="V15" s="60"/>
      <c r="W15" s="62"/>
      <c r="X15" s="64"/>
      <c r="Y15" s="47"/>
      <c r="Z15" s="66"/>
      <c r="AA15" s="58"/>
      <c r="AB15" s="60"/>
      <c r="AC15" s="62"/>
      <c r="AD15" s="64"/>
      <c r="AE15" s="47"/>
      <c r="AF15" s="66"/>
      <c r="AG15" s="40" t="s">
        <v>116</v>
      </c>
      <c r="AH15" s="80"/>
      <c r="AI15" s="42" t="s">
        <v>115</v>
      </c>
      <c r="AJ15" s="54"/>
      <c r="AK15" s="67"/>
      <c r="AL15" s="54"/>
      <c r="AM15" s="43" t="s">
        <v>146</v>
      </c>
      <c r="AN15" s="53"/>
      <c r="AO15" s="58"/>
      <c r="AP15" s="60"/>
      <c r="AQ15" s="62"/>
      <c r="AR15" s="64"/>
      <c r="AS15" s="47"/>
      <c r="AT15" s="66"/>
      <c r="AU15" s="53"/>
      <c r="AV15" s="58"/>
      <c r="AW15" s="60"/>
      <c r="AX15" s="62"/>
      <c r="AY15" s="64"/>
      <c r="AZ15" s="47"/>
      <c r="BA15" s="49"/>
      <c r="BB15" s="88"/>
      <c r="BC15" s="89"/>
    </row>
    <row r="16" spans="1:56" s="36" customFormat="1" ht="105" customHeight="1" x14ac:dyDescent="0.2">
      <c r="A16" s="72" t="s">
        <v>57</v>
      </c>
      <c r="B16" s="74" t="s">
        <v>71</v>
      </c>
      <c r="C16" s="74"/>
      <c r="D16" s="75" t="s">
        <v>124</v>
      </c>
      <c r="E16" s="75" t="s">
        <v>125</v>
      </c>
      <c r="F16" s="54" t="s">
        <v>140</v>
      </c>
      <c r="G16" s="54" t="str">
        <f>CONCATENATE(F16,",",K16,",",J16)</f>
        <v xml:space="preserve">Obstaculización  y/o dilatación en procesos de la entidad. ,por: sanciones disciplinarias, fiscales  y/o  penales. incumplimiento en los términos y errores en la aplicación de normas  ,debido a:  1) Manipulación de información y procesos por personal del Instituto con acceso a dicha información 2) tráfico de influencias e Interés propio.
3) Inobservancia u omisión dela normatividad en el cumplimiento de los términos. 4) desconocimiento de la normatividad frente a la ulterioridad contractual. </v>
      </c>
      <c r="H16" s="75" t="s">
        <v>122</v>
      </c>
      <c r="I16" s="78" t="s">
        <v>100</v>
      </c>
      <c r="J16" s="54" t="s">
        <v>119</v>
      </c>
      <c r="K16" s="54" t="s">
        <v>120</v>
      </c>
      <c r="L16" s="57">
        <v>1</v>
      </c>
      <c r="M16" s="59" t="str">
        <f t="shared" ref="M16" si="14">+IF(L16=5,"CASI SEGURO",(IF(L16=4,"PROBABLE",(IF(L16=3,"POSIBLE",(IF(L16=2,"RARA VEZ",(IF(L16=1,"IMPROBABLE","")))))))))</f>
        <v>IMPROBABLE</v>
      </c>
      <c r="N16" s="61">
        <v>3</v>
      </c>
      <c r="O16" s="63" t="str">
        <f>+IF(N16=5,"CATASTRÓFICO",(IF(N16=4,"MAYOR",(IF(N16=3,"MODERADO",(IF(N16=2,"MENOR",(IF(N16=1,"INSIGNIFICANTE",IF(N16&lt;1,"",))))))))))</f>
        <v>MODERADO</v>
      </c>
      <c r="P16" s="46">
        <f>IF(AND(L16&lt;&gt;"",N16&lt;&gt;""),L16*N16,"")</f>
        <v>3</v>
      </c>
      <c r="Q16" s="65" t="str">
        <f>IF(OR(L16="",N16=""),"",IF(AND(L16=5,N16&gt;2),"EXTREMO",IF(AND(L16=5,N16&lt;3),"ALTO",IF(AND(L16=4,N16&gt;3),"EXTREMO",IF(AND(L16=4,N16&gt;1,N16&lt;4),"ALTO",IF(AND(L16=4,N16=1),"MODERADO",IF(AND(L16=3,N16&gt;3),"EXTREMO",IF(AND(L16=3,N16=3),"ALTO",IF(AND(L16=3,N16=2),"MODERADO",IF(AND(L16=3,N16=1),"BAJO",IF(AND(L16=2,N16=5),"EXTREMO",IF(AND(L16=2,N16=4),"ALTO",IF(AND(L16=2,N16=3),"MODERADO",IF(AND(L16=2,N16&lt;3),"BAJO",IF(AND(L16=1,N16&gt;3),"ALTO",IF(AND(L16=1,N16=3),"MODERADO",IF(AND(L16=1,N16&lt;3),"BAJO",)))))))))))))))))</f>
        <v>MODERADO</v>
      </c>
      <c r="R16" s="71" t="s">
        <v>121</v>
      </c>
      <c r="S16" s="52">
        <v>0.5</v>
      </c>
      <c r="T16" s="55" t="s">
        <v>75</v>
      </c>
      <c r="U16" s="57">
        <v>1</v>
      </c>
      <c r="V16" s="59" t="str">
        <f t="shared" ref="V16" si="15">+IF(U16=5,"CASI SEGURO",(IF(U16=4,"PROBABLE",(IF(U16=3,"POSIBLE",(IF(U16=2,"RARA VEZ",(IF(U16=1,"IMPROBABLE","")))))))))</f>
        <v>IMPROBABLE</v>
      </c>
      <c r="W16" s="61">
        <v>2</v>
      </c>
      <c r="X16" s="63" t="str">
        <f>+IF(W16=5,"CATASTRÓFICO",(IF(W16=4,"MAYOR",(IF(W16=3,"MODERADO",(IF(W16=2,"MENOR",(IF(W16=1,"INSIGNIFICANTE",IF(W16&lt;1,"",))))))))))</f>
        <v>MENOR</v>
      </c>
      <c r="Y16" s="46">
        <f>IF(AND(U16&lt;&gt;"",W16&lt;&gt;""),U16*W16,"")</f>
        <v>2</v>
      </c>
      <c r="Z16" s="65" t="str">
        <f>IF(OR(U16="",W16=""),"",IF(AND(U16=5,W16&gt;2),"EXTREMO",IF(AND(U16=5,W16&lt;3),"ALTO",IF(AND(U16=4,W16&gt;3),"EXTREMO",IF(AND(U16=4,W16&gt;1,W16&lt;4),"ALTO",IF(AND(U16=4,W16=1),"MODERADO",IF(AND(U16=3,W16&gt;3),"EXTREMO",IF(AND(U16=3,W16=3),"ALTO",IF(AND(U16=3,W16=2),"MODERADO",IF(AND(U16=3,W16=1),"BAJO",IF(AND(U16=2,W16=5),"EXTREMO",IF(AND(U16=2,W16=4),"ALTO",IF(AND(U16=2,W16=3),"MODERADO",IF(AND(U16=2,W16&lt;3),"BAJO",IF(AND(U16=1,W16&gt;3),"ALTO",IF(AND(U16=1,W16=3),"MODERADO",IF(AND(U16=1,W16&lt;3),"BAJO",)))))))))))))))))</f>
        <v>BAJO</v>
      </c>
      <c r="AA16" s="57">
        <v>4</v>
      </c>
      <c r="AB16" s="59" t="str">
        <f t="shared" ref="AB16" si="16">+IF(AA16=5,"CASI SEGURO",(IF(AA16=4,"PROBABLE",(IF(AA16=3,"POSIBLE",(IF(AA16=2,"RARA VEZ",(IF(AA16=1,"IMPROBABLE","")))))))))</f>
        <v>PROBABLE</v>
      </c>
      <c r="AC16" s="61">
        <v>5</v>
      </c>
      <c r="AD16" s="63" t="str">
        <f>+IF(AC16=5,"ALTO",(IF(AC16=3,"MEDIO",(IF(AC16=1,"BAJO",IF(OR(AC16=2,AC16=4),"NO APLICA",""))))))</f>
        <v>ALTO</v>
      </c>
      <c r="AE16" s="46">
        <f>IF(AND(AA16&lt;&gt;"",AC16&lt;&gt;"",AD16&lt;&gt;"NO APLICA"),AA16*AC16,"")</f>
        <v>20</v>
      </c>
      <c r="AF16" s="48" t="str">
        <f t="shared" ref="AF16" si="17">IF(AND(AE16&lt;4,AE16&gt;0),"BAJA",IF(AND(AE16&gt;9,AE16&lt;26),"ALTA",IF(AND(AE16&gt;3,AE16&lt;10),"MEDIA","")))</f>
        <v>ALTA</v>
      </c>
      <c r="AG16" s="40" t="s">
        <v>163</v>
      </c>
      <c r="AH16" s="79" t="s">
        <v>62</v>
      </c>
      <c r="AI16" s="42" t="s">
        <v>96</v>
      </c>
      <c r="AJ16" s="54" t="s">
        <v>77</v>
      </c>
      <c r="AK16" s="67">
        <v>44117</v>
      </c>
      <c r="AL16" s="54" t="s">
        <v>99</v>
      </c>
      <c r="AM16" s="43" t="s">
        <v>150</v>
      </c>
      <c r="AN16" s="52">
        <v>0.5</v>
      </c>
      <c r="AO16" s="57">
        <v>1</v>
      </c>
      <c r="AP16" s="59" t="str">
        <f t="shared" ref="AP16" si="18">+IF(AO16=5,"CASI SEGURO",(IF(AO16=4,"PROBABLE",(IF(AO16=3,"POSIBLE",(IF(AO16=2,"RARA VEZ",(IF(AO16=1,"IMPROBABLE","")))))))))</f>
        <v>IMPROBABLE</v>
      </c>
      <c r="AQ16" s="61">
        <v>2</v>
      </c>
      <c r="AR16" s="63" t="str">
        <f>+IF(AQ16=5,"CATASTRÓFICO",(IF(AQ16=4,"MAYOR",(IF(AQ16=3,"MODERADO",(IF(AQ16=2,"MENOR",(IF(AQ16=1,"INSIGNIFICANTE",IF(AQ16&lt;1,"",))))))))))</f>
        <v>MENOR</v>
      </c>
      <c r="AS16" s="46">
        <f>IF(AND(AO16&lt;&gt;"",AQ16&lt;&gt;""),AO16*AQ16,"")</f>
        <v>2</v>
      </c>
      <c r="AT16" s="65" t="str">
        <f t="shared" ref="AT16:AT22" si="19">IF(OR(AO16="",AQ16=""),"",IF(AND(AO16=5,AQ16&gt;2),"EXTREMO",IF(AND(AO16=5,AQ16&lt;3),"ALTO",IF(AND(AO16=4,AQ16&gt;3),"EXTREMO",IF(AND(AO16=4,AQ16&gt;1,AQ16&lt;4),"ALTO",IF(AND(AO16=4,AQ16=1),"MODERADO",IF(AND(AO16=3,AQ16&gt;3),"EXTREMO",IF(AND(AO16=3,AQ16=3),"ALTO",IF(AND(AO16=3,AQ16=2),"MODERADO",IF(AND(AO16=3,AQ16=1),"BAJO",IF(AND(AO16=2,AQ16=5),"EXTREMO",IF(AND(AO16=2,AQ16=4),"ALTO",IF(AND(AO16=2,AQ16=3),"MODERADO",IF(AND(AO16=2,AQ16&lt;3),"BAJO",IF(AND(AO16=1,AQ16&gt;3),"ALTO",IF(AND(AO16=1,AQ16=3),"MODERADO",IF(AND(AO16=1,AQ16&lt;3),"BAJO",)))))))))))))))))</f>
        <v>BAJO</v>
      </c>
      <c r="AU16" s="52">
        <v>0.5</v>
      </c>
      <c r="AV16" s="57">
        <v>4</v>
      </c>
      <c r="AW16" s="59" t="str">
        <f t="shared" ref="AW16" si="20">+IF(AV16=5,"CASI SEGURO",(IF(AV16=4,"PROBABLE",(IF(AV16=3,"POSIBLE",(IF(AV16=2,"RARA VEZ",(IF(AV16=1,"IMPROBABLE","")))))))))</f>
        <v>PROBABLE</v>
      </c>
      <c r="AX16" s="61">
        <v>5</v>
      </c>
      <c r="AY16" s="63" t="str">
        <f>+IF(AX16=5,"ALTO",(IF(AX16=3,"MEDIO",(IF(AX16=1,"BAJO",IF(OR(AX16=2,AX16=4),"NO APLICA",""))))))</f>
        <v>ALTO</v>
      </c>
      <c r="AZ16" s="46">
        <f>IF(AND(AV16&lt;&gt;"",AX16&lt;&gt;"",AY16&lt;&gt;"NO APLICA"),AV16*AX16,"")</f>
        <v>20</v>
      </c>
      <c r="BA16" s="48" t="str">
        <f>IF(AND(AZ16&lt;4,AZ16&gt;0),"BAJA",IF(AND(AZ16&gt;9,AZ16&lt;26),"ALTA",IF(AND(AZ16&gt;3,AZ16&lt;10),"MEDIA","")))</f>
        <v>ALTA</v>
      </c>
      <c r="BB16" s="82" t="s">
        <v>138</v>
      </c>
      <c r="BC16" s="87"/>
    </row>
    <row r="17" spans="1:55" s="37" customFormat="1" ht="83.25" customHeight="1" x14ac:dyDescent="0.2">
      <c r="A17" s="73"/>
      <c r="B17" s="74"/>
      <c r="C17" s="74"/>
      <c r="D17" s="75"/>
      <c r="E17" s="75"/>
      <c r="F17" s="54"/>
      <c r="G17" s="54"/>
      <c r="H17" s="75"/>
      <c r="I17" s="78"/>
      <c r="J17" s="54"/>
      <c r="K17" s="54"/>
      <c r="L17" s="58"/>
      <c r="M17" s="60"/>
      <c r="N17" s="62"/>
      <c r="O17" s="64"/>
      <c r="P17" s="47"/>
      <c r="Q17" s="66"/>
      <c r="R17" s="71"/>
      <c r="S17" s="53"/>
      <c r="T17" s="56"/>
      <c r="U17" s="58"/>
      <c r="V17" s="60"/>
      <c r="W17" s="62"/>
      <c r="X17" s="64"/>
      <c r="Y17" s="47"/>
      <c r="Z17" s="66"/>
      <c r="AA17" s="58"/>
      <c r="AB17" s="60"/>
      <c r="AC17" s="62"/>
      <c r="AD17" s="64"/>
      <c r="AE17" s="47"/>
      <c r="AF17" s="49"/>
      <c r="AG17" s="40" t="s">
        <v>151</v>
      </c>
      <c r="AH17" s="80"/>
      <c r="AI17" s="42" t="s">
        <v>170</v>
      </c>
      <c r="AJ17" s="54"/>
      <c r="AK17" s="67"/>
      <c r="AL17" s="54"/>
      <c r="AM17" s="43" t="s">
        <v>149</v>
      </c>
      <c r="AN17" s="53"/>
      <c r="AO17" s="58"/>
      <c r="AP17" s="60"/>
      <c r="AQ17" s="62"/>
      <c r="AR17" s="64"/>
      <c r="AS17" s="47"/>
      <c r="AT17" s="66"/>
      <c r="AU17" s="53"/>
      <c r="AV17" s="58"/>
      <c r="AW17" s="60"/>
      <c r="AX17" s="62"/>
      <c r="AY17" s="64"/>
      <c r="AZ17" s="47"/>
      <c r="BA17" s="49"/>
      <c r="BB17" s="88"/>
      <c r="BC17" s="89"/>
    </row>
    <row r="18" spans="1:55" s="36" customFormat="1" ht="83.25" customHeight="1" x14ac:dyDescent="0.2">
      <c r="A18" s="72" t="s">
        <v>59</v>
      </c>
      <c r="B18" s="74" t="s">
        <v>71</v>
      </c>
      <c r="C18" s="74"/>
      <c r="D18" s="75" t="s">
        <v>72</v>
      </c>
      <c r="E18" s="75" t="s">
        <v>73</v>
      </c>
      <c r="F18" s="75" t="s">
        <v>83</v>
      </c>
      <c r="G18" s="54" t="str">
        <f>CONCATENATE(F18,",",K18,",",J18)</f>
        <v xml:space="preserve">Reprocesos Institucionales  durante la ejecución del contrato,por: Indebido uso de los recursos de la entidad, tramites pre-contractuales superfluos que inciden en el principio de anualidad.,debido a: 1) Negligencia del personal en cuanto a la verificación del proceso.  2) Falta de seguimiento  para la ejecución del proceso contractual. </v>
      </c>
      <c r="H18" s="75" t="s">
        <v>81</v>
      </c>
      <c r="I18" s="78" t="s">
        <v>82</v>
      </c>
      <c r="J18" s="54" t="s">
        <v>101</v>
      </c>
      <c r="K18" s="54" t="s">
        <v>102</v>
      </c>
      <c r="L18" s="57">
        <v>1</v>
      </c>
      <c r="M18" s="59" t="str">
        <f t="shared" ref="M18" si="21">+IF(L18=5,"CASI SEGURO",(IF(L18=4,"PROBABLE",(IF(L18=3,"POSIBLE",(IF(L18=2,"RARA VEZ",(IF(L18=1,"IMPROBABLE","")))))))))</f>
        <v>IMPROBABLE</v>
      </c>
      <c r="N18" s="61">
        <v>3</v>
      </c>
      <c r="O18" s="63" t="str">
        <f>+IF(N18=5,"CATASTRÓFICO",(IF(N18=4,"MAYOR",(IF(N18=3,"MODERADO",(IF(N18=2,"MENOR",(IF(N18=1,"INSIGNIFICANTE",IF(N18&lt;1,"",))))))))))</f>
        <v>MODERADO</v>
      </c>
      <c r="P18" s="46">
        <f>IF(AND(L18&lt;&gt;"",N18&lt;&gt;""),L18*N18,"")</f>
        <v>3</v>
      </c>
      <c r="Q18" s="65" t="str">
        <f>IF(OR(L18="",N18=""),"",IF(AND(L18=5,N18&gt;2),"EXTREMO",IF(AND(L18=5,N18&lt;3),"ALTO",IF(AND(L18=4,N18&gt;3),"EXTREMO",IF(AND(L18=4,N18&gt;1,N18&lt;4),"ALTO",IF(AND(L18=4,N18=1),"MODERADO",IF(AND(L18=3,N18&gt;3),"EXTREMO",IF(AND(L18=3,N18=3),"ALTO",IF(AND(L18=3,N18=2),"MODERADO",IF(AND(L18=3,N18=1),"BAJO",IF(AND(L18=2,N18=5),"EXTREMO",IF(AND(L18=2,N18=4),"ALTO",IF(AND(L18=2,N18=3),"MODERADO",IF(AND(L18=2,N18&lt;3),"BAJO",IF(AND(L18=1,N18&gt;3),"ALTO",IF(AND(L18=1,N18=3),"MODERADO",IF(AND(L18=1,N18&lt;3),"BAJO",)))))))))))))))))</f>
        <v>MODERADO</v>
      </c>
      <c r="R18" s="71" t="s">
        <v>74</v>
      </c>
      <c r="S18" s="52">
        <v>0.45</v>
      </c>
      <c r="T18" s="55" t="s">
        <v>75</v>
      </c>
      <c r="U18" s="57">
        <v>3</v>
      </c>
      <c r="V18" s="59" t="str">
        <f t="shared" ref="V18" si="22">+IF(U18=5,"CASI SEGURO",(IF(U18=4,"PROBABLE",(IF(U18=3,"POSIBLE",(IF(U18=2,"RARA VEZ",(IF(U18=1,"IMPROBABLE","")))))))))</f>
        <v>POSIBLE</v>
      </c>
      <c r="W18" s="61">
        <v>2</v>
      </c>
      <c r="X18" s="63" t="str">
        <f>+IF(W18=5,"CATASTRÓFICO",(IF(W18=4,"MAYOR",(IF(W18=3,"MODERADO",(IF(W18=2,"MENOR",(IF(W18=1,"INSIGNIFICANTE",IF(W18&lt;1,"",))))))))))</f>
        <v>MENOR</v>
      </c>
      <c r="Y18" s="46">
        <f>IF(AND(U18&lt;&gt;"",W18&lt;&gt;""),U18*W18,"")</f>
        <v>6</v>
      </c>
      <c r="Z18" s="65" t="str">
        <f>IF(OR(U18="",W18=""),"",IF(AND(U18=5,W18&gt;2),"EXTREMO",IF(AND(U18=5,W18&lt;3),"ALTO",IF(AND(U18=4,W18&gt;3),"EXTREMO",IF(AND(U18=4,W18&gt;1,W18&lt;4),"ALTO",IF(AND(U18=4,W18=1),"MODERADO",IF(AND(U18=3,W18&gt;3),"EXTREMO",IF(AND(U18=3,W18=3),"ALTO",IF(AND(U18=3,W18=2),"MODERADO",IF(AND(U18=3,W18=1),"BAJO",IF(AND(U18=2,W18=5),"EXTREMO",IF(AND(U18=2,W18=4),"ALTO",IF(AND(U18=2,W18=3),"MODERADO",IF(AND(U18=2,W18&lt;3),"BAJO",IF(AND(U18=1,W18&gt;3),"ALTO",IF(AND(U18=1,W18=3),"MODERADO",IF(AND(U18=1,W18&lt;3),"BAJO",)))))))))))))))))</f>
        <v>MODERADO</v>
      </c>
      <c r="AA18" s="50">
        <v>4</v>
      </c>
      <c r="AB18" s="51" t="str">
        <f>+IF(AA18=5,"CASI SEGURO",(IF(AA18=4,"PROBABLE",(IF(AA18=3,"POSIBLE",(IF(AA18=2,"RARA VEZ",(IF(AA18=1,"IMPROBABLE","")))))))))</f>
        <v>PROBABLE</v>
      </c>
      <c r="AC18" s="69">
        <v>3</v>
      </c>
      <c r="AD18" s="70" t="str">
        <f>+IF(AC18=5,"ALTO",(IF(AC18=3,"MEDIO",(IF(AC18=1,"BAJO",IF(OR(AC18=2,AC18=4),"NO APLICA",""))))))</f>
        <v>MEDIO</v>
      </c>
      <c r="AE18" s="46">
        <f>IF(AND(AA18&lt;&gt;"",AC18&lt;&gt;"",AD18&lt;&gt;"NO APLICA"),AA18*AC18,"")</f>
        <v>12</v>
      </c>
      <c r="AF18" s="48" t="str">
        <f t="shared" ref="AF18" si="23">IF(AND(AE18&lt;4,AE18&gt;0),"BAJA",IF(AND(AE18&gt;9,AE18&lt;26),"ALTA",IF(AND(AE18&gt;3,AE18&lt;10),"MEDIA","")))</f>
        <v>ALTA</v>
      </c>
      <c r="AG18" s="40" t="s">
        <v>171</v>
      </c>
      <c r="AH18" s="79" t="s">
        <v>62</v>
      </c>
      <c r="AI18" s="42" t="s">
        <v>154</v>
      </c>
      <c r="AJ18" s="54" t="s">
        <v>77</v>
      </c>
      <c r="AK18" s="67">
        <v>44117</v>
      </c>
      <c r="AL18" s="54"/>
      <c r="AM18" s="43" t="s">
        <v>152</v>
      </c>
      <c r="AN18" s="52">
        <v>0.5</v>
      </c>
      <c r="AO18" s="57">
        <v>3</v>
      </c>
      <c r="AP18" s="59" t="str">
        <f t="shared" ref="AP18" si="24">+IF(AO18=5,"CASI SEGURO",(IF(AO18=4,"PROBABLE",(IF(AO18=3,"POSIBLE",(IF(AO18=2,"RARA VEZ",(IF(AO18=1,"IMPROBABLE","")))))))))</f>
        <v>POSIBLE</v>
      </c>
      <c r="AQ18" s="61">
        <v>2</v>
      </c>
      <c r="AR18" s="63" t="str">
        <f>+IF(AQ18=5,"CATASTRÓFICO",(IF(AQ18=4,"MAYOR",(IF(AQ18=3,"MODERADO",(IF(AQ18=2,"MENOR",(IF(AQ18=1,"INSIGNIFICANTE",IF(AQ18&lt;1,"",))))))))))</f>
        <v>MENOR</v>
      </c>
      <c r="AS18" s="46">
        <f>IF(AND(AO18&lt;&gt;"",AQ18&lt;&gt;""),AO18*AQ18,"")</f>
        <v>6</v>
      </c>
      <c r="AT18" s="65" t="str">
        <f t="shared" ref="AT18" si="25">IF(OR(AO18="",AQ18=""),"",IF(AND(AO18=5,AQ18&gt;2),"EXTREMO",IF(AND(AO18=5,AQ18&lt;3),"ALTO",IF(AND(AO18=4,AQ18&gt;3),"EXTREMO",IF(AND(AO18=4,AQ18&gt;1,AQ18&lt;4),"ALTO",IF(AND(AO18=4,AQ18=1),"MODERADO",IF(AND(AO18=3,AQ18&gt;3),"EXTREMO",IF(AND(AO18=3,AQ18=3),"ALTO",IF(AND(AO18=3,AQ18=2),"MODERADO",IF(AND(AO18=3,AQ18=1),"BAJO",IF(AND(AO18=2,AQ18=5),"EXTREMO",IF(AND(AO18=2,AQ18=4),"ALTO",IF(AND(AO18=2,AQ18=3),"MODERADO",IF(AND(AO18=2,AQ18&lt;3),"BAJO",IF(AND(AO18=1,AQ18&gt;3),"ALTO",IF(AND(AO18=1,AQ18=3),"MODERADO",IF(AND(AO18=1,AQ18&lt;3),"BAJO",)))))))))))))))))</f>
        <v>MODERADO</v>
      </c>
      <c r="AU18" s="68">
        <v>0.5</v>
      </c>
      <c r="AV18" s="50">
        <v>4</v>
      </c>
      <c r="AW18" s="51" t="str">
        <f>+IF(AV18=5,"CASI SEGURO",(IF(AV18=4,"PROBABLE",(IF(AV18=3,"POSIBLE",(IF(AV18=2,"RARA VEZ",(IF(AV18=1,"IMPROBABLE","")))))))))</f>
        <v>PROBABLE</v>
      </c>
      <c r="AX18" s="69">
        <v>3</v>
      </c>
      <c r="AY18" s="70" t="str">
        <f>+IF(AX18=5,"ALTO",(IF(AX18=3,"MEDIO",(IF(AX18=1,"BAJO",IF(OR(AX18=2,AX18=4),"NO APLICA",""))))))</f>
        <v>MEDIO</v>
      </c>
      <c r="AZ18" s="50">
        <f>IF(AND(AV18&lt;&gt;"",AX18&lt;&gt;"",AY18&lt;&gt;"NO APLICA"),AV18*AX18,"")</f>
        <v>12</v>
      </c>
      <c r="BA18" s="65" t="str">
        <f t="shared" ref="BA18" si="26">IF(AND(AZ18&lt;4,AZ18&gt;0),"BAJA",IF(AND(AZ18&gt;9,AZ18&lt;26),"ALTA",IF(AND(AZ18&gt;3,AZ18&lt;10),"MEDIA","")))</f>
        <v>ALTA</v>
      </c>
      <c r="BB18" s="82" t="s">
        <v>113</v>
      </c>
      <c r="BC18" s="87"/>
    </row>
    <row r="19" spans="1:55" s="37" customFormat="1" ht="83.25" customHeight="1" x14ac:dyDescent="0.2">
      <c r="A19" s="73"/>
      <c r="B19" s="74"/>
      <c r="C19" s="74"/>
      <c r="D19" s="75"/>
      <c r="E19" s="75"/>
      <c r="F19" s="75"/>
      <c r="G19" s="54"/>
      <c r="H19" s="75"/>
      <c r="I19" s="78"/>
      <c r="J19" s="54"/>
      <c r="K19" s="54"/>
      <c r="L19" s="58"/>
      <c r="M19" s="60"/>
      <c r="N19" s="62"/>
      <c r="O19" s="64"/>
      <c r="P19" s="47"/>
      <c r="Q19" s="66"/>
      <c r="R19" s="71"/>
      <c r="S19" s="53"/>
      <c r="T19" s="56"/>
      <c r="U19" s="58"/>
      <c r="V19" s="60"/>
      <c r="W19" s="62"/>
      <c r="X19" s="64"/>
      <c r="Y19" s="47"/>
      <c r="Z19" s="66"/>
      <c r="AA19" s="50"/>
      <c r="AB19" s="51"/>
      <c r="AC19" s="69"/>
      <c r="AD19" s="70"/>
      <c r="AE19" s="47"/>
      <c r="AF19" s="49"/>
      <c r="AG19" s="40" t="s">
        <v>155</v>
      </c>
      <c r="AH19" s="80"/>
      <c r="AI19" s="42" t="s">
        <v>156</v>
      </c>
      <c r="AJ19" s="54"/>
      <c r="AK19" s="67"/>
      <c r="AL19" s="54"/>
      <c r="AM19" s="43" t="s">
        <v>153</v>
      </c>
      <c r="AN19" s="53"/>
      <c r="AO19" s="58"/>
      <c r="AP19" s="60"/>
      <c r="AQ19" s="62"/>
      <c r="AR19" s="64"/>
      <c r="AS19" s="47"/>
      <c r="AT19" s="66"/>
      <c r="AU19" s="69"/>
      <c r="AV19" s="50"/>
      <c r="AW19" s="51"/>
      <c r="AX19" s="69"/>
      <c r="AY19" s="70"/>
      <c r="AZ19" s="50"/>
      <c r="BA19" s="66"/>
      <c r="BB19" s="88"/>
      <c r="BC19" s="89"/>
    </row>
    <row r="20" spans="1:55" s="36" customFormat="1" ht="81.75" customHeight="1" x14ac:dyDescent="0.2">
      <c r="A20" s="72" t="s">
        <v>60</v>
      </c>
      <c r="B20" s="74" t="s">
        <v>71</v>
      </c>
      <c r="C20" s="74"/>
      <c r="D20" s="75" t="s">
        <v>86</v>
      </c>
      <c r="E20" s="75" t="s">
        <v>85</v>
      </c>
      <c r="F20" s="75" t="s">
        <v>84</v>
      </c>
      <c r="G20" s="76" t="str">
        <f>CONCATENATE(F20,",",K20,",",J20)</f>
        <v>Falta de autonomía Profesional para el análisis de requisitos contractuales,por: manipulación de decisiones. Uso del poder. Trafico de influencias,debido a: 1) que no se cuente con procesos técnicos que permitan tomar una decisión. 2) Aumento de tramitología que puedan incidir en la toma de decisiones. 3) falta de información de las vinculaciones realizadas por los  contratistas de prestación de servicios.</v>
      </c>
      <c r="H20" s="75" t="s">
        <v>81</v>
      </c>
      <c r="I20" s="78" t="s">
        <v>87</v>
      </c>
      <c r="J20" s="54" t="s">
        <v>114</v>
      </c>
      <c r="K20" s="54" t="s">
        <v>109</v>
      </c>
      <c r="L20" s="57">
        <v>1</v>
      </c>
      <c r="M20" s="59" t="str">
        <f t="shared" ref="M20" si="27">+IF(L20=5,"CASI SEGURO",(IF(L20=4,"PROBABLE",(IF(L20=3,"POSIBLE",(IF(L20=2,"RARA VEZ",(IF(L20=1,"IMPROBABLE","")))))))))</f>
        <v>IMPROBABLE</v>
      </c>
      <c r="N20" s="61">
        <v>4</v>
      </c>
      <c r="O20" s="63" t="str">
        <f>+IF(N20=5,"CATASTRÓFICO",(IF(N20=4,"MAYOR",(IF(N20=3,"MODERADO",(IF(N20=2,"MENOR",(IF(N20=1,"INSIGNIFICANTE",IF(N20&lt;1,"",))))))))))</f>
        <v>MAYOR</v>
      </c>
      <c r="P20" s="46">
        <f>IF(AND(L20&lt;&gt;"",N20&lt;&gt;""),L20*N20,"")</f>
        <v>4</v>
      </c>
      <c r="Q20" s="65" t="str">
        <f>IF(OR(L20="",N20=""),"",IF(AND(L20=5,N20&gt;2),"EXTREMO",IF(AND(L20=5,N20&lt;3),"ALTO",IF(AND(L20=4,N20&gt;3),"EXTREMO",IF(AND(L20=4,N20&gt;1,N20&lt;4),"ALTO",IF(AND(L20=4,N20=1),"MODERADO",IF(AND(L20=3,N20&gt;3),"EXTREMO",IF(AND(L20=3,N20=3),"ALTO",IF(AND(L20=3,N20=2),"MODERADO",IF(AND(L20=3,N20=1),"BAJO",IF(AND(L20=2,N20=5),"EXTREMO",IF(AND(L20=2,N20=4),"ALTO",IF(AND(L20=2,N20=3),"MODERADO",IF(AND(L20=2,N20&lt;3),"BAJO",IF(AND(L20=1,N20&gt;3),"ALTO",IF(AND(L20=1,N20=3),"MODERADO",IF(AND(L20=1,N20&lt;3),"BAJO",)))))))))))))))))</f>
        <v>ALTO</v>
      </c>
      <c r="R20" s="71" t="s">
        <v>92</v>
      </c>
      <c r="S20" s="52">
        <v>0.5</v>
      </c>
      <c r="T20" s="55" t="s">
        <v>75</v>
      </c>
      <c r="U20" s="57">
        <v>1</v>
      </c>
      <c r="V20" s="59" t="str">
        <f t="shared" ref="V20" si="28">+IF(U20=5,"CASI SEGURO",(IF(U20=4,"PROBABLE",(IF(U20=3,"POSIBLE",(IF(U20=2,"RARA VEZ",(IF(U20=1,"IMPROBABLE","")))))))))</f>
        <v>IMPROBABLE</v>
      </c>
      <c r="W20" s="61">
        <v>2</v>
      </c>
      <c r="X20" s="63" t="str">
        <f>+IF(W20=5,"CATASTRÓFICO",(IF(W20=4,"MAYOR",(IF(W20=3,"MODERADO",(IF(W20=2,"MENOR",(IF(W20=1,"INSIGNIFICANTE",IF(W20&lt;1,"",))))))))))</f>
        <v>MENOR</v>
      </c>
      <c r="Y20" s="46">
        <f>IF(AND(U20&lt;&gt;"",W20&lt;&gt;""),U20*W20,"")</f>
        <v>2</v>
      </c>
      <c r="Z20" s="48" t="str">
        <f>IF(OR(U20="",W20=""),"",IF(AND(U20=5,W20&gt;2),"EXTREMO",IF(AND(U20=5,W20&lt;3),"ALTO",IF(AND(U20=4,W20&gt;3),"EXTREMO",IF(AND(U20=4,W20&gt;1,W20&lt;4),"ALTO",IF(AND(U20=4,W20=1),"MODERADO",IF(AND(U20=3,W20&gt;3),"EXTREMO",IF(AND(U20=3,W20=3),"ALTO",IF(AND(U20=3,W20=2),"MODERADO",IF(AND(U20=3,W20=1),"BAJO",IF(AND(U20=2,W20=5),"EXTREMO",IF(AND(U20=2,W20=4),"ALTO",IF(AND(U20=2,W20=3),"MODERADO",IF(AND(U20=2,W20&lt;3),"BAJO",IF(AND(U20=1,W20&gt;3),"ALTO",IF(AND(U20=1,W20=3),"MODERADO",IF(AND(U20=1,W20&lt;3),"BAJO",)))))))))))))))))</f>
        <v>BAJO</v>
      </c>
      <c r="AA20" s="50">
        <v>5</v>
      </c>
      <c r="AB20" s="51" t="str">
        <f>+IF(AA20=5,"CASI SEGURO",(IF(AA20=4,"PROBABLE",(IF(AA20=3,"POSIBLE",(IF(AA20=2,"RARA VEZ",(IF(AA20=1,"IMPROBABLE","")))))))))</f>
        <v>CASI SEGURO</v>
      </c>
      <c r="AC20" s="69">
        <v>3</v>
      </c>
      <c r="AD20" s="70" t="str">
        <f>+IF(AC20=5,"ALTO",(IF(AC20=3,"MEDIO",(IF(AC20=1,"BAJO",IF(OR(AC20=2,AC20=4),"NO APLICA",""))))))</f>
        <v>MEDIO</v>
      </c>
      <c r="AE20" s="46">
        <f>IF(AND(AA20&lt;&gt;"",AC20&lt;&gt;"",AD20&lt;&gt;"NO APLICA"),AA20*AC20,"")</f>
        <v>15</v>
      </c>
      <c r="AF20" s="48" t="str">
        <f t="shared" ref="AF20" si="29">IF(AND(AE20&lt;4,AE20&gt;0),"BAJA",IF(AND(AE20&gt;9,AE20&lt;26),"ALTA",IF(AND(AE20&gt;3,AE20&lt;10),"MEDIA","")))</f>
        <v>ALTA</v>
      </c>
      <c r="AG20" s="40" t="s">
        <v>94</v>
      </c>
      <c r="AH20" s="79" t="s">
        <v>62</v>
      </c>
      <c r="AI20" s="42" t="s">
        <v>118</v>
      </c>
      <c r="AJ20" s="54" t="s">
        <v>77</v>
      </c>
      <c r="AK20" s="67">
        <v>44117</v>
      </c>
      <c r="AL20" s="54" t="s">
        <v>117</v>
      </c>
      <c r="AM20" s="43" t="s">
        <v>103</v>
      </c>
      <c r="AN20" s="52">
        <v>0.5</v>
      </c>
      <c r="AO20" s="57">
        <v>1</v>
      </c>
      <c r="AP20" s="59" t="str">
        <f t="shared" ref="AP20" si="30">+IF(AO20=5,"CASI SEGURO",(IF(AO20=4,"PROBABLE",(IF(AO20=3,"POSIBLE",(IF(AO20=2,"RARA VEZ",(IF(AO20=1,"IMPROBABLE","")))))))))</f>
        <v>IMPROBABLE</v>
      </c>
      <c r="AQ20" s="61">
        <v>2</v>
      </c>
      <c r="AR20" s="63" t="str">
        <f>+IF(AQ20=5,"CATASTRÓFICO",(IF(AQ20=4,"MAYOR",(IF(AQ20=3,"MODERADO",(IF(AQ20=2,"MENOR",(IF(AQ20=1,"INSIGNIFICANTE",IF(AQ20&lt;1,"",))))))))))</f>
        <v>MENOR</v>
      </c>
      <c r="AS20" s="46">
        <f>IF(AND(AO20&lt;&gt;"",AQ20&lt;&gt;""),AO20*AQ20,"")</f>
        <v>2</v>
      </c>
      <c r="AT20" s="65" t="str">
        <f t="shared" ref="AT20" si="31">IF(OR(AO20="",AQ20=""),"",IF(AND(AO20=5,AQ20&gt;2),"EXTREMO",IF(AND(AO20=5,AQ20&lt;3),"ALTO",IF(AND(AO20=4,AQ20&gt;3),"EXTREMO",IF(AND(AO20=4,AQ20&gt;1,AQ20&lt;4),"ALTO",IF(AND(AO20=4,AQ20=1),"MODERADO",IF(AND(AO20=3,AQ20&gt;3),"EXTREMO",IF(AND(AO20=3,AQ20=3),"ALTO",IF(AND(AO20=3,AQ20=2),"MODERADO",IF(AND(AO20=3,AQ20=1),"BAJO",IF(AND(AO20=2,AQ20=5),"EXTREMO",IF(AND(AO20=2,AQ20=4),"ALTO",IF(AND(AO20=2,AQ20=3),"MODERADO",IF(AND(AO20=2,AQ20&lt;3),"BAJO",IF(AND(AO20=1,AQ20&gt;3),"ALTO",IF(AND(AO20=1,AQ20=3),"MODERADO",IF(AND(AO20=1,AQ20&lt;3),"BAJO",)))))))))))))))))</f>
        <v>BAJO</v>
      </c>
      <c r="AU20" s="68">
        <v>0.5</v>
      </c>
      <c r="AV20" s="50">
        <v>5</v>
      </c>
      <c r="AW20" s="51" t="str">
        <f>+IF(AV20=5,"CASI SEGURO",(IF(AV20=4,"PROBABLE",(IF(AV20=3,"POSIBLE",(IF(AV20=2,"RARA VEZ",(IF(AV20=1,"IMPROBABLE","")))))))))</f>
        <v>CASI SEGURO</v>
      </c>
      <c r="AX20" s="69">
        <v>3</v>
      </c>
      <c r="AY20" s="70" t="str">
        <f>+IF(AX20=5,"ALTO",(IF(AX20=3,"MEDIO",(IF(AX20=1,"BAJO",IF(OR(AX20=2,AX20=4),"NO APLICA",""))))))</f>
        <v>MEDIO</v>
      </c>
      <c r="AZ20" s="50">
        <f>IF(AND(AV20&lt;&gt;"",AX20&lt;&gt;"",AY20&lt;&gt;"NO APLICA"),AV20*AX20,"")</f>
        <v>15</v>
      </c>
      <c r="BA20" s="65" t="str">
        <f t="shared" ref="BA20:BA22" si="32">IF(AND(AZ20&lt;4,AZ20&gt;0),"BAJA",IF(AND(AZ20&gt;9,AZ20&lt;26),"ALTA",IF(AND(AZ20&gt;3,AZ20&lt;10),"MEDIA","")))</f>
        <v>ALTA</v>
      </c>
      <c r="BB20" s="81" t="s">
        <v>141</v>
      </c>
      <c r="BC20" s="81"/>
    </row>
    <row r="21" spans="1:55" s="37" customFormat="1" ht="101.25" customHeight="1" x14ac:dyDescent="0.2">
      <c r="A21" s="73"/>
      <c r="B21" s="74"/>
      <c r="C21" s="74"/>
      <c r="D21" s="75"/>
      <c r="E21" s="75"/>
      <c r="F21" s="75"/>
      <c r="G21" s="77"/>
      <c r="H21" s="75"/>
      <c r="I21" s="78"/>
      <c r="J21" s="54"/>
      <c r="K21" s="54"/>
      <c r="L21" s="58"/>
      <c r="M21" s="60"/>
      <c r="N21" s="62"/>
      <c r="O21" s="64"/>
      <c r="P21" s="47"/>
      <c r="Q21" s="66"/>
      <c r="R21" s="71"/>
      <c r="S21" s="53"/>
      <c r="T21" s="56"/>
      <c r="U21" s="58"/>
      <c r="V21" s="60"/>
      <c r="W21" s="62"/>
      <c r="X21" s="64"/>
      <c r="Y21" s="47"/>
      <c r="Z21" s="49"/>
      <c r="AA21" s="50"/>
      <c r="AB21" s="51"/>
      <c r="AC21" s="69"/>
      <c r="AD21" s="70"/>
      <c r="AE21" s="47"/>
      <c r="AF21" s="49"/>
      <c r="AG21" s="40" t="s">
        <v>95</v>
      </c>
      <c r="AH21" s="80"/>
      <c r="AI21" s="42" t="s">
        <v>172</v>
      </c>
      <c r="AJ21" s="54"/>
      <c r="AK21" s="67"/>
      <c r="AL21" s="54"/>
      <c r="AM21" s="43" t="s">
        <v>104</v>
      </c>
      <c r="AN21" s="53"/>
      <c r="AO21" s="58"/>
      <c r="AP21" s="60"/>
      <c r="AQ21" s="62"/>
      <c r="AR21" s="64"/>
      <c r="AS21" s="47"/>
      <c r="AT21" s="66"/>
      <c r="AU21" s="69"/>
      <c r="AV21" s="50"/>
      <c r="AW21" s="51"/>
      <c r="AX21" s="69"/>
      <c r="AY21" s="70"/>
      <c r="AZ21" s="50"/>
      <c r="BA21" s="66"/>
      <c r="BB21" s="81"/>
      <c r="BC21" s="81"/>
    </row>
    <row r="22" spans="1:55" s="36" customFormat="1" ht="81.75" customHeight="1" x14ac:dyDescent="0.2">
      <c r="A22" s="72" t="s">
        <v>126</v>
      </c>
      <c r="B22" s="74" t="s">
        <v>71</v>
      </c>
      <c r="C22" s="74"/>
      <c r="D22" s="75" t="s">
        <v>86</v>
      </c>
      <c r="E22" s="75" t="s">
        <v>85</v>
      </c>
      <c r="F22" s="75" t="s">
        <v>88</v>
      </c>
      <c r="G22" s="76" t="str">
        <f>CONCATENATE(F22,",",K22,",",J22)</f>
        <v xml:space="preserve">Falta de controles de los documentos aportados ,por: pérdida de documentos., documentación incompleta o sin lleno de requisitos. Traspapelación de documentos,debido a: 1) que no se cuenta con un registro detallado de los documentos aportados 2) no se respete la secuencia establecida con respecto a las fechas predeterminadas </v>
      </c>
      <c r="H22" s="75" t="s">
        <v>81</v>
      </c>
      <c r="I22" s="78" t="s">
        <v>90</v>
      </c>
      <c r="J22" s="54" t="s">
        <v>160</v>
      </c>
      <c r="K22" s="54" t="s">
        <v>89</v>
      </c>
      <c r="L22" s="57">
        <v>1</v>
      </c>
      <c r="M22" s="59" t="str">
        <f t="shared" ref="M22" si="33">+IF(L22=5,"CASI SEGURO",(IF(L22=4,"PROBABLE",(IF(L22=3,"POSIBLE",(IF(L22=2,"RARA VEZ",(IF(L22=1,"IMPROBABLE","")))))))))</f>
        <v>IMPROBABLE</v>
      </c>
      <c r="N22" s="61">
        <v>3</v>
      </c>
      <c r="O22" s="63" t="str">
        <f>+IF(N22=5,"CATASTRÓFICO",(IF(N22=4,"MAYOR",(IF(N22=3,"MODERADO",(IF(N22=2,"MENOR",(IF(N22=1,"INSIGNIFICANTE",IF(N22&lt;1,"",))))))))))</f>
        <v>MODERADO</v>
      </c>
      <c r="P22" s="46">
        <f>IF(AND(L22&lt;&gt;"",N22&lt;&gt;""),L22*N22,"")</f>
        <v>3</v>
      </c>
      <c r="Q22" s="65" t="str">
        <f>IF(OR(L22="",N22=""),"",IF(AND(L22=5,N22&gt;2),"EXTREMO",IF(AND(L22=5,N22&lt;3),"ALTO",IF(AND(L22=4,N22&gt;3),"EXTREMO",IF(AND(L22=4,N22&gt;1,N22&lt;4),"ALTO",IF(AND(L22=4,N22=1),"MODERADO",IF(AND(L22=3,N22&gt;3),"EXTREMO",IF(AND(L22=3,N22=3),"ALTO",IF(AND(L22=3,N22=2),"MODERADO",IF(AND(L22=3,N22=1),"BAJO",IF(AND(L22=2,N22=5),"EXTREMO",IF(AND(L22=2,N22=4),"ALTO",IF(AND(L22=2,N22=3),"MODERADO",IF(AND(L22=2,N22&lt;3),"BAJO",IF(AND(L22=1,N22&gt;3),"ALTO",IF(AND(L22=1,N22=3),"MODERADO",IF(AND(L22=1,N22&lt;3),"BAJO",)))))))))))))))))</f>
        <v>MODERADO</v>
      </c>
      <c r="R22" s="71" t="s">
        <v>93</v>
      </c>
      <c r="S22" s="52">
        <v>0.5</v>
      </c>
      <c r="T22" s="55" t="s">
        <v>75</v>
      </c>
      <c r="U22" s="57">
        <v>1</v>
      </c>
      <c r="V22" s="59" t="str">
        <f t="shared" ref="V22" si="34">+IF(U22=5,"CASI SEGURO",(IF(U22=4,"PROBABLE",(IF(U22=3,"POSIBLE",(IF(U22=2,"RARA VEZ",(IF(U22=1,"IMPROBABLE","")))))))))</f>
        <v>IMPROBABLE</v>
      </c>
      <c r="W22" s="61">
        <v>2</v>
      </c>
      <c r="X22" s="63" t="str">
        <f>+IF(W22=5,"CATASTRÓFICO",(IF(W22=4,"MAYOR",(IF(W22=3,"MODERADO",(IF(W22=2,"MENOR",(IF(W22=1,"INSIGNIFICANTE",IF(W22&lt;1,"",))))))))))</f>
        <v>MENOR</v>
      </c>
      <c r="Y22" s="46">
        <f>IF(AND(U22&lt;&gt;"",W22&lt;&gt;""),U22*W22,"")</f>
        <v>2</v>
      </c>
      <c r="Z22" s="48" t="str">
        <f>IF(OR(U22="",W22=""),"",IF(AND(U22=5,W22&gt;2),"EXTREMO",IF(AND(U22=5,W22&lt;3),"ALTO",IF(AND(U22=4,W22&gt;3),"EXTREMO",IF(AND(U22=4,W22&gt;1,W22&lt;4),"ALTO",IF(AND(U22=4,W22=1),"MODERADO",IF(AND(U22=3,W22&gt;3),"EXTREMO",IF(AND(U22=3,W22=3),"ALTO",IF(AND(U22=3,W22=2),"MODERADO",IF(AND(U22=3,W22=1),"BAJO",IF(AND(U22=2,W22=5),"EXTREMO",IF(AND(U22=2,W22=4),"ALTO",IF(AND(U22=2,W22=3),"MODERADO",IF(AND(U22=2,W22&lt;3),"BAJO",IF(AND(U22=1,W22&gt;3),"ALTO",IF(AND(U22=1,W22=3),"MODERADO",IF(AND(U22=1,W22&lt;3),"BAJO",)))))))))))))))))</f>
        <v>BAJO</v>
      </c>
      <c r="AA22" s="50">
        <v>4</v>
      </c>
      <c r="AB22" s="51" t="str">
        <f>+IF(AA22=5,"CASI SEGURO",(IF(AA22=4,"PROBABLE",(IF(AA22=3,"POSIBLE",(IF(AA22=2,"RARA VEZ",(IF(AA22=1,"IMPROBABLE","")))))))))</f>
        <v>PROBABLE</v>
      </c>
      <c r="AC22" s="69">
        <v>3</v>
      </c>
      <c r="AD22" s="70" t="str">
        <f>+IF(AC22=5,"ALTO",(IF(AC22=3,"MEDIO",(IF(AC22=1,"BAJO",IF(OR(AC22=2,AC22=4),"NO APLICA",""))))))</f>
        <v>MEDIO</v>
      </c>
      <c r="AE22" s="46">
        <f>IF(AND(AA22&lt;&gt;"",AC22&lt;&gt;"",AD22&lt;&gt;"NO APLICA"),AA22*AC22,"")</f>
        <v>12</v>
      </c>
      <c r="AF22" s="48" t="str">
        <f t="shared" ref="AF22" si="35">IF(AND(AE22&lt;4,AE22&gt;0),"BAJA",IF(AND(AE22&gt;9,AE22&lt;26),"ALTA",IF(AND(AE22&gt;3,AE22&lt;10),"MEDIA","")))</f>
        <v>ALTA</v>
      </c>
      <c r="AG22" s="40" t="s">
        <v>157</v>
      </c>
      <c r="AH22" s="79" t="s">
        <v>62</v>
      </c>
      <c r="AI22" s="40" t="s">
        <v>158</v>
      </c>
      <c r="AJ22" s="75" t="s">
        <v>77</v>
      </c>
      <c r="AK22" s="90">
        <v>44117</v>
      </c>
      <c r="AL22" s="54" t="s">
        <v>105</v>
      </c>
      <c r="AM22" s="43" t="s">
        <v>106</v>
      </c>
      <c r="AN22" s="52">
        <v>0.5</v>
      </c>
      <c r="AO22" s="57">
        <v>1</v>
      </c>
      <c r="AP22" s="59" t="str">
        <f t="shared" ref="AP22" si="36">+IF(AO22=5,"CASI SEGURO",(IF(AO22=4,"PROBABLE",(IF(AO22=3,"POSIBLE",(IF(AO22=2,"RARA VEZ",(IF(AO22=1,"IMPROBABLE","")))))))))</f>
        <v>IMPROBABLE</v>
      </c>
      <c r="AQ22" s="61">
        <v>2</v>
      </c>
      <c r="AR22" s="63" t="str">
        <f>+IF(AQ22=5,"CATASTRÓFICO",(IF(AQ22=4,"MAYOR",(IF(AQ22=3,"MODERADO",(IF(AQ22=2,"MENOR",(IF(AQ22=1,"INSIGNIFICANTE",IF(AQ22&lt;1,"",))))))))))</f>
        <v>MENOR</v>
      </c>
      <c r="AS22" s="46">
        <f>IF(AND(AO22&lt;&gt;"",AQ22&lt;&gt;""),AO22*AQ22,"")</f>
        <v>2</v>
      </c>
      <c r="AT22" s="65" t="str">
        <f t="shared" si="19"/>
        <v>BAJO</v>
      </c>
      <c r="AU22" s="68">
        <v>0.5</v>
      </c>
      <c r="AV22" s="50">
        <v>4</v>
      </c>
      <c r="AW22" s="51" t="str">
        <f>+IF(AV22=5,"CASI SEGURO",(IF(AV22=4,"PROBABLE",(IF(AV22=3,"POSIBLE",(IF(AV22=2,"RARA VEZ",(IF(AV22=1,"IMPROBABLE","")))))))))</f>
        <v>PROBABLE</v>
      </c>
      <c r="AX22" s="69">
        <v>3</v>
      </c>
      <c r="AY22" s="70" t="str">
        <f>+IF(AX22=5,"ALTO",(IF(AX22=3,"MEDIO",(IF(AX22=1,"BAJO",IF(OR(AX22=2,AX22=4),"NO APLICA",""))))))</f>
        <v>MEDIO</v>
      </c>
      <c r="AZ22" s="50">
        <f>IF(AND(AV22&lt;&gt;"",AX22&lt;&gt;"",AY22&lt;&gt;"NO APLICA"),AV22*AX22,"")</f>
        <v>12</v>
      </c>
      <c r="BA22" s="65" t="str">
        <f t="shared" si="32"/>
        <v>ALTA</v>
      </c>
      <c r="BB22" s="81" t="s">
        <v>142</v>
      </c>
      <c r="BC22" s="81"/>
    </row>
    <row r="23" spans="1:55" s="37" customFormat="1" ht="101.25" customHeight="1" x14ac:dyDescent="0.2">
      <c r="A23" s="73"/>
      <c r="B23" s="74"/>
      <c r="C23" s="74"/>
      <c r="D23" s="75"/>
      <c r="E23" s="75"/>
      <c r="F23" s="75"/>
      <c r="G23" s="77"/>
      <c r="H23" s="75"/>
      <c r="I23" s="78"/>
      <c r="J23" s="54"/>
      <c r="K23" s="54"/>
      <c r="L23" s="58"/>
      <c r="M23" s="60"/>
      <c r="N23" s="62"/>
      <c r="O23" s="64"/>
      <c r="P23" s="47"/>
      <c r="Q23" s="66"/>
      <c r="R23" s="71"/>
      <c r="S23" s="53"/>
      <c r="T23" s="56"/>
      <c r="U23" s="58"/>
      <c r="V23" s="60"/>
      <c r="W23" s="62"/>
      <c r="X23" s="64"/>
      <c r="Y23" s="47"/>
      <c r="Z23" s="49"/>
      <c r="AA23" s="50"/>
      <c r="AB23" s="51"/>
      <c r="AC23" s="69"/>
      <c r="AD23" s="70"/>
      <c r="AE23" s="47"/>
      <c r="AF23" s="49"/>
      <c r="AG23" s="40" t="s">
        <v>165</v>
      </c>
      <c r="AH23" s="80"/>
      <c r="AI23" s="40" t="s">
        <v>166</v>
      </c>
      <c r="AJ23" s="75"/>
      <c r="AK23" s="90"/>
      <c r="AL23" s="54"/>
      <c r="AM23" s="43" t="s">
        <v>164</v>
      </c>
      <c r="AN23" s="53"/>
      <c r="AO23" s="58"/>
      <c r="AP23" s="60"/>
      <c r="AQ23" s="62"/>
      <c r="AR23" s="64"/>
      <c r="AS23" s="47"/>
      <c r="AT23" s="66"/>
      <c r="AU23" s="69"/>
      <c r="AV23" s="50"/>
      <c r="AW23" s="51"/>
      <c r="AX23" s="69"/>
      <c r="AY23" s="70"/>
      <c r="AZ23" s="50"/>
      <c r="BA23" s="66"/>
      <c r="BB23" s="81"/>
      <c r="BC23" s="81"/>
    </row>
  </sheetData>
  <autoFilter ref="A9:BD23">
    <filterColumn colId="1" showButton="0"/>
    <filterColumn colId="11" showButton="0"/>
    <filterColumn colId="13" showButton="0"/>
    <filterColumn colId="20" showButton="0"/>
    <filterColumn colId="22" showButton="0"/>
    <filterColumn colId="26" showButton="0"/>
    <filterColumn colId="28" showButton="0"/>
    <filterColumn colId="40" showButton="0"/>
    <filterColumn colId="42" showButton="0"/>
    <filterColumn colId="47" showButton="0"/>
    <filterColumn colId="49" showButton="0"/>
    <filterColumn colId="53" showButton="0"/>
  </autoFilter>
  <mergeCells count="404">
    <mergeCell ref="AF10:AF11"/>
    <mergeCell ref="AH10:AH11"/>
    <mergeCell ref="AN10:AN11"/>
    <mergeCell ref="AB14:AB15"/>
    <mergeCell ref="AO14:AO15"/>
    <mergeCell ref="AP14:AP15"/>
    <mergeCell ref="AQ14:AQ15"/>
    <mergeCell ref="AR14:AR15"/>
    <mergeCell ref="AC14:AC15"/>
    <mergeCell ref="AD14:AD15"/>
    <mergeCell ref="AS14:AS15"/>
    <mergeCell ref="AH14:AH15"/>
    <mergeCell ref="AJ14:AJ15"/>
    <mergeCell ref="AX10:AX11"/>
    <mergeCell ref="AJ10:AJ11"/>
    <mergeCell ref="AK10:AK11"/>
    <mergeCell ref="AL10:AL11"/>
    <mergeCell ref="AE14:AE15"/>
    <mergeCell ref="AF14:AF15"/>
    <mergeCell ref="AT14:AT15"/>
    <mergeCell ref="AN14:AN15"/>
    <mergeCell ref="AV14:AV15"/>
    <mergeCell ref="AW14:AW15"/>
    <mergeCell ref="AU12:AU13"/>
    <mergeCell ref="AU14:AU15"/>
    <mergeCell ref="AL12:AL13"/>
    <mergeCell ref="AS12:AS13"/>
    <mergeCell ref="AK14:AK15"/>
    <mergeCell ref="AL14:AL15"/>
    <mergeCell ref="AX14:AX15"/>
    <mergeCell ref="AO12:AO13"/>
    <mergeCell ref="AP12:AP13"/>
    <mergeCell ref="AQ12:AQ13"/>
    <mergeCell ref="AR12:AR13"/>
    <mergeCell ref="B10:C11"/>
    <mergeCell ref="D10:D11"/>
    <mergeCell ref="BB10:BC11"/>
    <mergeCell ref="AO10:AO11"/>
    <mergeCell ref="AP10:AP11"/>
    <mergeCell ref="AQ10:AQ11"/>
    <mergeCell ref="AR10:AR11"/>
    <mergeCell ref="AS10:AS11"/>
    <mergeCell ref="AT10:AT11"/>
    <mergeCell ref="AU10:AU11"/>
    <mergeCell ref="AV10:AV11"/>
    <mergeCell ref="AW10:AW11"/>
    <mergeCell ref="AY10:AY11"/>
    <mergeCell ref="AZ10:AZ11"/>
    <mergeCell ref="BA10:BA11"/>
    <mergeCell ref="K10:K11"/>
    <mergeCell ref="R10:R11"/>
    <mergeCell ref="S10:S11"/>
    <mergeCell ref="Z10:Z11"/>
    <mergeCell ref="AA10:AA11"/>
    <mergeCell ref="AB10:AB11"/>
    <mergeCell ref="AC10:AC11"/>
    <mergeCell ref="AD10:AD11"/>
    <mergeCell ref="AE10:AE11"/>
    <mergeCell ref="B7:C9"/>
    <mergeCell ref="A7:A9"/>
    <mergeCell ref="AH12:AH13"/>
    <mergeCell ref="AB12:AB13"/>
    <mergeCell ref="AC12:AC13"/>
    <mergeCell ref="AD12:AD13"/>
    <mergeCell ref="AE12:AE13"/>
    <mergeCell ref="AF12:AF13"/>
    <mergeCell ref="W12:W13"/>
    <mergeCell ref="X12:X13"/>
    <mergeCell ref="Y12:Y13"/>
    <mergeCell ref="Z12:Z13"/>
    <mergeCell ref="AA12:AA13"/>
    <mergeCell ref="R12:R13"/>
    <mergeCell ref="S12:S13"/>
    <mergeCell ref="T12:T13"/>
    <mergeCell ref="U12:U13"/>
    <mergeCell ref="V10:V11"/>
    <mergeCell ref="A10:A11"/>
    <mergeCell ref="L10:L11"/>
    <mergeCell ref="M10:M11"/>
    <mergeCell ref="N10:N11"/>
    <mergeCell ref="O10:O11"/>
    <mergeCell ref="P10:P11"/>
    <mergeCell ref="BB1:BC1"/>
    <mergeCell ref="BB2:BC2"/>
    <mergeCell ref="BB3:BC3"/>
    <mergeCell ref="BB4:BC4"/>
    <mergeCell ref="E1:BA2"/>
    <mergeCell ref="E3:BA4"/>
    <mergeCell ref="V12:V13"/>
    <mergeCell ref="M12:M13"/>
    <mergeCell ref="N12:N13"/>
    <mergeCell ref="O12:O13"/>
    <mergeCell ref="P12:P13"/>
    <mergeCell ref="Q12:Q13"/>
    <mergeCell ref="L12:L13"/>
    <mergeCell ref="AT12:AT13"/>
    <mergeCell ref="AN12:AN13"/>
    <mergeCell ref="AV12:AV13"/>
    <mergeCell ref="E10:E11"/>
    <mergeCell ref="F10:F11"/>
    <mergeCell ref="G10:G11"/>
    <mergeCell ref="H10:H11"/>
    <mergeCell ref="J10:J11"/>
    <mergeCell ref="AM7:AM9"/>
    <mergeCell ref="BB7:BC9"/>
    <mergeCell ref="H12:H13"/>
    <mergeCell ref="Z14:Z15"/>
    <mergeCell ref="AA14:AA15"/>
    <mergeCell ref="U14:U15"/>
    <mergeCell ref="V14:V15"/>
    <mergeCell ref="M14:M15"/>
    <mergeCell ref="N14:N15"/>
    <mergeCell ref="O14:O15"/>
    <mergeCell ref="P14:P15"/>
    <mergeCell ref="Q14:Q15"/>
    <mergeCell ref="W14:W15"/>
    <mergeCell ref="D7:K8"/>
    <mergeCell ref="W9:X9"/>
    <mergeCell ref="W10:W11"/>
    <mergeCell ref="X10:X11"/>
    <mergeCell ref="Y10:Y11"/>
    <mergeCell ref="J12:J13"/>
    <mergeCell ref="K12:K13"/>
    <mergeCell ref="I10:I11"/>
    <mergeCell ref="I12:I13"/>
    <mergeCell ref="Q10:Q11"/>
    <mergeCell ref="T10:T11"/>
    <mergeCell ref="U10:U11"/>
    <mergeCell ref="N9:O9"/>
    <mergeCell ref="L7:Q7"/>
    <mergeCell ref="R7:T7"/>
    <mergeCell ref="L8:O8"/>
    <mergeCell ref="P8:Q8"/>
    <mergeCell ref="R8:R9"/>
    <mergeCell ref="S8:S9"/>
    <mergeCell ref="AN8:AN9"/>
    <mergeCell ref="AA9:AB9"/>
    <mergeCell ref="AC9:AD9"/>
    <mergeCell ref="AI8:AI9"/>
    <mergeCell ref="AA8:AD8"/>
    <mergeCell ref="T8:T9"/>
    <mergeCell ref="AO8:AR8"/>
    <mergeCell ref="AS8:AT8"/>
    <mergeCell ref="AO9:AP9"/>
    <mergeCell ref="AQ9:AR9"/>
    <mergeCell ref="U8:X8"/>
    <mergeCell ref="Y8:Z8"/>
    <mergeCell ref="Z16:Z17"/>
    <mergeCell ref="A6:B6"/>
    <mergeCell ref="A1:D4"/>
    <mergeCell ref="H6:BC6"/>
    <mergeCell ref="C6:F6"/>
    <mergeCell ref="AJ8:AJ9"/>
    <mergeCell ref="AK8:AK9"/>
    <mergeCell ref="AL8:AL9"/>
    <mergeCell ref="AG8:AG9"/>
    <mergeCell ref="L9:M9"/>
    <mergeCell ref="U7:Z7"/>
    <mergeCell ref="U9:V9"/>
    <mergeCell ref="AA7:AF7"/>
    <mergeCell ref="AE8:AF8"/>
    <mergeCell ref="AG7:AL7"/>
    <mergeCell ref="AH8:AH9"/>
    <mergeCell ref="AV8:AY8"/>
    <mergeCell ref="AZ8:BA8"/>
    <mergeCell ref="AV9:AW9"/>
    <mergeCell ref="E5:BA5"/>
    <mergeCell ref="AX9:AY9"/>
    <mergeCell ref="AU7:BA7"/>
    <mergeCell ref="AU8:AU9"/>
    <mergeCell ref="AN7:AT7"/>
    <mergeCell ref="H14:H15"/>
    <mergeCell ref="I14:I15"/>
    <mergeCell ref="J14:J15"/>
    <mergeCell ref="K14:K15"/>
    <mergeCell ref="X14:X15"/>
    <mergeCell ref="Y14:Y15"/>
    <mergeCell ref="K18:K19"/>
    <mergeCell ref="L18:L19"/>
    <mergeCell ref="M18:M19"/>
    <mergeCell ref="N18:N19"/>
    <mergeCell ref="O18:O19"/>
    <mergeCell ref="P18:P19"/>
    <mergeCell ref="Q18:Q19"/>
    <mergeCell ref="R18:R19"/>
    <mergeCell ref="S18:S19"/>
    <mergeCell ref="Y16:Y17"/>
    <mergeCell ref="L14:L15"/>
    <mergeCell ref="R14:R15"/>
    <mergeCell ref="S14:S15"/>
    <mergeCell ref="T14:T15"/>
    <mergeCell ref="A16:A17"/>
    <mergeCell ref="A12:A13"/>
    <mergeCell ref="A14:A15"/>
    <mergeCell ref="B14:C15"/>
    <mergeCell ref="D14:D15"/>
    <mergeCell ref="E14:E15"/>
    <mergeCell ref="F14:F15"/>
    <mergeCell ref="G14:G15"/>
    <mergeCell ref="B12:C13"/>
    <mergeCell ref="D12:D13"/>
    <mergeCell ref="E12:E13"/>
    <mergeCell ref="F12:F13"/>
    <mergeCell ref="G12:G13"/>
    <mergeCell ref="B16:C17"/>
    <mergeCell ref="D16:D17"/>
    <mergeCell ref="E16:E17"/>
    <mergeCell ref="F16:F17"/>
    <mergeCell ref="G16:G17"/>
    <mergeCell ref="A18:A19"/>
    <mergeCell ref="B18:C19"/>
    <mergeCell ref="D18:D19"/>
    <mergeCell ref="E18:E19"/>
    <mergeCell ref="F18:F19"/>
    <mergeCell ref="G18:G19"/>
    <mergeCell ref="H18:H19"/>
    <mergeCell ref="I18:I19"/>
    <mergeCell ref="J18:J19"/>
    <mergeCell ref="K22:K23"/>
    <mergeCell ref="L22:L23"/>
    <mergeCell ref="M22:M23"/>
    <mergeCell ref="N22:N23"/>
    <mergeCell ref="O22:O23"/>
    <mergeCell ref="P22:P23"/>
    <mergeCell ref="Q22:Q23"/>
    <mergeCell ref="R22:R23"/>
    <mergeCell ref="S22:S23"/>
    <mergeCell ref="A22:A23"/>
    <mergeCell ref="B22:C23"/>
    <mergeCell ref="D22:D23"/>
    <mergeCell ref="E22:E23"/>
    <mergeCell ref="F22:F23"/>
    <mergeCell ref="G22:G23"/>
    <mergeCell ref="H22:H23"/>
    <mergeCell ref="I22:I23"/>
    <mergeCell ref="J22:J23"/>
    <mergeCell ref="T22:T23"/>
    <mergeCell ref="U22:U23"/>
    <mergeCell ref="V22:V23"/>
    <mergeCell ref="W22:W23"/>
    <mergeCell ref="X22:X23"/>
    <mergeCell ref="Y22:Y23"/>
    <mergeCell ref="Z22:Z23"/>
    <mergeCell ref="AA22:AA23"/>
    <mergeCell ref="AB22:AB23"/>
    <mergeCell ref="AO22:AO23"/>
    <mergeCell ref="AP22:AP23"/>
    <mergeCell ref="AW12:AW13"/>
    <mergeCell ref="AX12:AX13"/>
    <mergeCell ref="AJ12:AJ13"/>
    <mergeCell ref="AK12:AK13"/>
    <mergeCell ref="AW20:AW21"/>
    <mergeCell ref="AQ22:AQ23"/>
    <mergeCell ref="AR22:AR23"/>
    <mergeCell ref="AS22:AS23"/>
    <mergeCell ref="AT22:AT23"/>
    <mergeCell ref="AU22:AU23"/>
    <mergeCell ref="AV22:AV23"/>
    <mergeCell ref="AW22:AW23"/>
    <mergeCell ref="AJ22:AJ23"/>
    <mergeCell ref="AK22:AK23"/>
    <mergeCell ref="AL22:AL23"/>
    <mergeCell ref="AN22:AN23"/>
    <mergeCell ref="AW18:AW19"/>
    <mergeCell ref="AX18:AX19"/>
    <mergeCell ref="AN18:AN19"/>
    <mergeCell ref="AO18:AO19"/>
    <mergeCell ref="AP18:AP19"/>
    <mergeCell ref="AK18:AK19"/>
    <mergeCell ref="BA22:BA23"/>
    <mergeCell ref="BB22:BC23"/>
    <mergeCell ref="AY12:AY13"/>
    <mergeCell ref="AZ12:AZ13"/>
    <mergeCell ref="BA12:BA13"/>
    <mergeCell ref="BB12:BC13"/>
    <mergeCell ref="BB14:BC15"/>
    <mergeCell ref="AY14:AY15"/>
    <mergeCell ref="AZ14:AZ15"/>
    <mergeCell ref="BA14:BA15"/>
    <mergeCell ref="AY18:AY19"/>
    <mergeCell ref="AZ18:AZ19"/>
    <mergeCell ref="BA18:BA19"/>
    <mergeCell ref="BB18:BC19"/>
    <mergeCell ref="BB16:BC17"/>
    <mergeCell ref="AY16:AY17"/>
    <mergeCell ref="AZ16:AZ17"/>
    <mergeCell ref="BA16:BA17"/>
    <mergeCell ref="BB20:BC21"/>
    <mergeCell ref="AL18:AL19"/>
    <mergeCell ref="AX22:AX23"/>
    <mergeCell ref="AY22:AY23"/>
    <mergeCell ref="AZ22:AZ23"/>
    <mergeCell ref="AC22:AC23"/>
    <mergeCell ref="AD22:AD23"/>
    <mergeCell ref="AE22:AE23"/>
    <mergeCell ref="AF22:AF23"/>
    <mergeCell ref="AH22:AH23"/>
    <mergeCell ref="AQ18:AQ19"/>
    <mergeCell ref="AR18:AR19"/>
    <mergeCell ref="AS18:AS19"/>
    <mergeCell ref="AT18:AT19"/>
    <mergeCell ref="AU18:AU19"/>
    <mergeCell ref="AV18:AV19"/>
    <mergeCell ref="AH18:AH19"/>
    <mergeCell ref="AC18:AC19"/>
    <mergeCell ref="AF18:AF19"/>
    <mergeCell ref="AC20:AC21"/>
    <mergeCell ref="AD20:AD21"/>
    <mergeCell ref="AE20:AE21"/>
    <mergeCell ref="AF20:AF21"/>
    <mergeCell ref="AH20:AH21"/>
    <mergeCell ref="AJ20:AJ21"/>
    <mergeCell ref="AK16:AK17"/>
    <mergeCell ref="AL16:AL17"/>
    <mergeCell ref="AA16:AA17"/>
    <mergeCell ref="AB16:AB17"/>
    <mergeCell ref="AW16:AW17"/>
    <mergeCell ref="AX16:AX17"/>
    <mergeCell ref="AP16:AP17"/>
    <mergeCell ref="AQ16:AQ17"/>
    <mergeCell ref="AR16:AR17"/>
    <mergeCell ref="AS16:AS17"/>
    <mergeCell ref="AT16:AT17"/>
    <mergeCell ref="AU16:AU17"/>
    <mergeCell ref="AV16:AV17"/>
    <mergeCell ref="AJ16:AJ17"/>
    <mergeCell ref="AC16:AC17"/>
    <mergeCell ref="AD16:AD17"/>
    <mergeCell ref="AE16:AE17"/>
    <mergeCell ref="AF16:AF17"/>
    <mergeCell ref="AH16:AH17"/>
    <mergeCell ref="AN16:AN17"/>
    <mergeCell ref="AO16:AO17"/>
    <mergeCell ref="K20:K21"/>
    <mergeCell ref="L20:L21"/>
    <mergeCell ref="M20:M21"/>
    <mergeCell ref="N20:N21"/>
    <mergeCell ref="O20:O21"/>
    <mergeCell ref="P20:P21"/>
    <mergeCell ref="Q20:Q21"/>
    <mergeCell ref="R20:R21"/>
    <mergeCell ref="H16:H17"/>
    <mergeCell ref="I16:I17"/>
    <mergeCell ref="J16:J17"/>
    <mergeCell ref="K16:K17"/>
    <mergeCell ref="L16:L17"/>
    <mergeCell ref="M16:M17"/>
    <mergeCell ref="N16:N17"/>
    <mergeCell ref="O16:O17"/>
    <mergeCell ref="P16:P17"/>
    <mergeCell ref="A20:A21"/>
    <mergeCell ref="B20:C21"/>
    <mergeCell ref="D20:D21"/>
    <mergeCell ref="E20:E21"/>
    <mergeCell ref="F20:F21"/>
    <mergeCell ref="G20:G21"/>
    <mergeCell ref="H20:H21"/>
    <mergeCell ref="I20:I21"/>
    <mergeCell ref="J20:J21"/>
    <mergeCell ref="Q16:Q17"/>
    <mergeCell ref="T16:T17"/>
    <mergeCell ref="U16:U17"/>
    <mergeCell ref="V16:V17"/>
    <mergeCell ref="W16:W17"/>
    <mergeCell ref="R16:R17"/>
    <mergeCell ref="S16:S17"/>
    <mergeCell ref="X16:X17"/>
    <mergeCell ref="W20:W21"/>
    <mergeCell ref="X20:X21"/>
    <mergeCell ref="AZ20:AZ21"/>
    <mergeCell ref="BA20:BA21"/>
    <mergeCell ref="AK20:AK21"/>
    <mergeCell ref="AL20:AL21"/>
    <mergeCell ref="AN20:AN21"/>
    <mergeCell ref="AO20:AO21"/>
    <mergeCell ref="AP20:AP21"/>
    <mergeCell ref="AQ20:AQ21"/>
    <mergeCell ref="AR20:AR21"/>
    <mergeCell ref="AS20:AS21"/>
    <mergeCell ref="AT20:AT21"/>
    <mergeCell ref="AU20:AU21"/>
    <mergeCell ref="AV20:AV21"/>
    <mergeCell ref="AX20:AX21"/>
    <mergeCell ref="AY20:AY21"/>
    <mergeCell ref="Y20:Y21"/>
    <mergeCell ref="Z20:Z21"/>
    <mergeCell ref="AA20:AA21"/>
    <mergeCell ref="AB20:AB21"/>
    <mergeCell ref="S20:S21"/>
    <mergeCell ref="AJ18:AJ19"/>
    <mergeCell ref="T18:T19"/>
    <mergeCell ref="U18:U19"/>
    <mergeCell ref="V18:V19"/>
    <mergeCell ref="W18:W19"/>
    <mergeCell ref="X18:X19"/>
    <mergeCell ref="Y18:Y19"/>
    <mergeCell ref="U20:U21"/>
    <mergeCell ref="V20:V21"/>
    <mergeCell ref="T20:T21"/>
    <mergeCell ref="AD18:AD19"/>
    <mergeCell ref="AE18:AE19"/>
    <mergeCell ref="Z18:Z19"/>
    <mergeCell ref="AA18:AA19"/>
    <mergeCell ref="AB18:AB19"/>
  </mergeCells>
  <conditionalFormatting sqref="AU10">
    <cfRule type="containsText" dxfId="190" priority="750" operator="containsText" text="BAJO">
      <formula>NOT(ISERROR(SEARCH("BAJO",AU10)))</formula>
    </cfRule>
    <cfRule type="containsText" dxfId="189" priority="751" operator="containsText" text="MODERADO">
      <formula>NOT(ISERROR(SEARCH("MODERADO",AU10)))</formula>
    </cfRule>
    <cfRule type="containsText" dxfId="188" priority="752" operator="containsText" text="ALTO">
      <formula>NOT(ISERROR(SEARCH("ALTO",AU10)))</formula>
    </cfRule>
    <cfRule type="containsText" dxfId="187" priority="753" operator="containsText" text="EXTREMO">
      <formula>NOT(ISERROR(SEARCH("EXTREMO",AU10)))</formula>
    </cfRule>
  </conditionalFormatting>
  <conditionalFormatting sqref="AN12">
    <cfRule type="containsText" dxfId="186" priority="716" operator="containsText" text="BAJO">
      <formula>NOT(ISERROR(SEARCH("BAJO",AN12)))</formula>
    </cfRule>
    <cfRule type="containsText" dxfId="185" priority="717" operator="containsText" text="MODERADO">
      <formula>NOT(ISERROR(SEARCH("MODERADO",AN12)))</formula>
    </cfRule>
    <cfRule type="containsText" dxfId="184" priority="718" operator="containsText" text="ALTO">
      <formula>NOT(ISERROR(SEARCH("ALTO",AN12)))</formula>
    </cfRule>
    <cfRule type="containsText" dxfId="183" priority="719" operator="containsText" text="EXTREMO">
      <formula>NOT(ISERROR(SEARCH("EXTREMO",AN12)))</formula>
    </cfRule>
  </conditionalFormatting>
  <conditionalFormatting sqref="Q12">
    <cfRule type="containsText" dxfId="182" priority="712" operator="containsText" text="BAJO">
      <formula>NOT(ISERROR(SEARCH("BAJO",Q12)))</formula>
    </cfRule>
    <cfRule type="containsText" dxfId="181" priority="713" operator="containsText" text="MODERADO">
      <formula>NOT(ISERROR(SEARCH("MODERADO",Q12)))</formula>
    </cfRule>
    <cfRule type="containsText" dxfId="180" priority="714" operator="containsText" text="ALTO">
      <formula>NOT(ISERROR(SEARCH("ALTO",Q12)))</formula>
    </cfRule>
    <cfRule type="containsText" dxfId="179" priority="715" operator="containsText" text="EXTREMO">
      <formula>NOT(ISERROR(SEARCH("EXTREMO",Q12)))</formula>
    </cfRule>
  </conditionalFormatting>
  <conditionalFormatting sqref="Z12">
    <cfRule type="containsText" dxfId="178" priority="701" operator="containsText" text="BAJO">
      <formula>NOT(ISERROR(SEARCH("BAJO",Z12)))</formula>
    </cfRule>
    <cfRule type="containsText" dxfId="177" priority="702" operator="containsText" text="MODERADO">
      <formula>NOT(ISERROR(SEARCH("MODERADO",Z12)))</formula>
    </cfRule>
    <cfRule type="containsText" dxfId="176" priority="703" operator="containsText" text="ALTO">
      <formula>NOT(ISERROR(SEARCH("ALTO",Z12)))</formula>
    </cfRule>
    <cfRule type="containsText" dxfId="175" priority="704" operator="containsText" text="EXTREMO">
      <formula>NOT(ISERROR(SEARCH("EXTREMO",Z12)))</formula>
    </cfRule>
  </conditionalFormatting>
  <conditionalFormatting sqref="BA12">
    <cfRule type="containsText" dxfId="174" priority="694" operator="containsText" text="MEDIA">
      <formula>NOT(ISERROR(SEARCH("MEDIA",BA12)))</formula>
    </cfRule>
    <cfRule type="containsText" dxfId="173" priority="695" operator="containsText" text="ALTA">
      <formula>NOT(ISERROR(SEARCH("ALTA",BA12)))</formula>
    </cfRule>
    <cfRule type="containsText" dxfId="172" priority="696" operator="containsText" text="BAJA">
      <formula>NOT(ISERROR(SEARCH("BAJA",BA12)))</formula>
    </cfRule>
    <cfRule type="containsText" dxfId="171" priority="697" operator="containsText" text="BAJO">
      <formula>NOT(ISERROR(SEARCH("BAJO",BA12)))</formula>
    </cfRule>
    <cfRule type="containsText" dxfId="170" priority="698" operator="containsText" text="MODERADO">
      <formula>NOT(ISERROR(SEARCH("MODERADO",BA12)))</formula>
    </cfRule>
    <cfRule type="containsText" dxfId="169" priority="699" operator="containsText" text="ALTO">
      <formula>NOT(ISERROR(SEARCH("ALTO",BA12)))</formula>
    </cfRule>
    <cfRule type="containsText" dxfId="168" priority="700" operator="containsText" text="EXTREMO">
      <formula>NOT(ISERROR(SEARCH("EXTREMO",BA12)))</formula>
    </cfRule>
  </conditionalFormatting>
  <conditionalFormatting sqref="AU12">
    <cfRule type="containsText" dxfId="167" priority="690" operator="containsText" text="BAJO">
      <formula>NOT(ISERROR(SEARCH("BAJO",AU12)))</formula>
    </cfRule>
    <cfRule type="containsText" dxfId="166" priority="691" operator="containsText" text="MODERADO">
      <formula>NOT(ISERROR(SEARCH("MODERADO",AU12)))</formula>
    </cfRule>
    <cfRule type="containsText" dxfId="165" priority="692" operator="containsText" text="ALTO">
      <formula>NOT(ISERROR(SEARCH("ALTO",AU12)))</formula>
    </cfRule>
    <cfRule type="containsText" dxfId="164" priority="693" operator="containsText" text="EXTREMO">
      <formula>NOT(ISERROR(SEARCH("EXTREMO",AU12)))</formula>
    </cfRule>
  </conditionalFormatting>
  <conditionalFormatting sqref="AN14">
    <cfRule type="containsText" dxfId="163" priority="686" operator="containsText" text="BAJO">
      <formula>NOT(ISERROR(SEARCH("BAJO",AN14)))</formula>
    </cfRule>
    <cfRule type="containsText" dxfId="162" priority="687" operator="containsText" text="MODERADO">
      <formula>NOT(ISERROR(SEARCH("MODERADO",AN14)))</formula>
    </cfRule>
    <cfRule type="containsText" dxfId="161" priority="688" operator="containsText" text="ALTO">
      <formula>NOT(ISERROR(SEARCH("ALTO",AN14)))</formula>
    </cfRule>
    <cfRule type="containsText" dxfId="160" priority="689" operator="containsText" text="EXTREMO">
      <formula>NOT(ISERROR(SEARCH("EXTREMO",AN14)))</formula>
    </cfRule>
  </conditionalFormatting>
  <conditionalFormatting sqref="Q14">
    <cfRule type="containsText" dxfId="159" priority="682" operator="containsText" text="BAJO">
      <formula>NOT(ISERROR(SEARCH("BAJO",Q14)))</formula>
    </cfRule>
    <cfRule type="containsText" dxfId="158" priority="683" operator="containsText" text="MODERADO">
      <formula>NOT(ISERROR(SEARCH("MODERADO",Q14)))</formula>
    </cfRule>
    <cfRule type="containsText" dxfId="157" priority="684" operator="containsText" text="ALTO">
      <formula>NOT(ISERROR(SEARCH("ALTO",Q14)))</formula>
    </cfRule>
    <cfRule type="containsText" dxfId="156" priority="685" operator="containsText" text="EXTREMO">
      <formula>NOT(ISERROR(SEARCH("EXTREMO",Q14)))</formula>
    </cfRule>
  </conditionalFormatting>
  <conditionalFormatting sqref="Z14">
    <cfRule type="containsText" dxfId="155" priority="671" operator="containsText" text="BAJO">
      <formula>NOT(ISERROR(SEARCH("BAJO",Z14)))</formula>
    </cfRule>
    <cfRule type="containsText" dxfId="154" priority="672" operator="containsText" text="MODERADO">
      <formula>NOT(ISERROR(SEARCH("MODERADO",Z14)))</formula>
    </cfRule>
    <cfRule type="containsText" dxfId="153" priority="673" operator="containsText" text="ALTO">
      <formula>NOT(ISERROR(SEARCH("ALTO",Z14)))</formula>
    </cfRule>
    <cfRule type="containsText" dxfId="152" priority="674" operator="containsText" text="EXTREMO">
      <formula>NOT(ISERROR(SEARCH("EXTREMO",Z14)))</formula>
    </cfRule>
  </conditionalFormatting>
  <conditionalFormatting sqref="BA14">
    <cfRule type="containsText" dxfId="151" priority="664" operator="containsText" text="MEDIA">
      <formula>NOT(ISERROR(SEARCH("MEDIA",BA14)))</formula>
    </cfRule>
    <cfRule type="containsText" dxfId="150" priority="665" operator="containsText" text="ALTA">
      <formula>NOT(ISERROR(SEARCH("ALTA",BA14)))</formula>
    </cfRule>
    <cfRule type="containsText" dxfId="149" priority="666" operator="containsText" text="BAJA">
      <formula>NOT(ISERROR(SEARCH("BAJA",BA14)))</formula>
    </cfRule>
    <cfRule type="containsText" dxfId="148" priority="667" operator="containsText" text="BAJO">
      <formula>NOT(ISERROR(SEARCH("BAJO",BA14)))</formula>
    </cfRule>
    <cfRule type="containsText" dxfId="147" priority="668" operator="containsText" text="MODERADO">
      <formula>NOT(ISERROR(SEARCH("MODERADO",BA14)))</formula>
    </cfRule>
    <cfRule type="containsText" dxfId="146" priority="669" operator="containsText" text="ALTO">
      <formula>NOT(ISERROR(SEARCH("ALTO",BA14)))</formula>
    </cfRule>
    <cfRule type="containsText" dxfId="145" priority="670" operator="containsText" text="EXTREMO">
      <formula>NOT(ISERROR(SEARCH("EXTREMO",BA14)))</formula>
    </cfRule>
  </conditionalFormatting>
  <conditionalFormatting sqref="AU14">
    <cfRule type="containsText" dxfId="144" priority="660" operator="containsText" text="BAJO">
      <formula>NOT(ISERROR(SEARCH("BAJO",AU14)))</formula>
    </cfRule>
    <cfRule type="containsText" dxfId="143" priority="661" operator="containsText" text="MODERADO">
      <formula>NOT(ISERROR(SEARCH("MODERADO",AU14)))</formula>
    </cfRule>
    <cfRule type="containsText" dxfId="142" priority="662" operator="containsText" text="ALTO">
      <formula>NOT(ISERROR(SEARCH("ALTO",AU14)))</formula>
    </cfRule>
    <cfRule type="containsText" dxfId="141" priority="663" operator="containsText" text="EXTREMO">
      <formula>NOT(ISERROR(SEARCH("EXTREMO",AU14)))</formula>
    </cfRule>
  </conditionalFormatting>
  <conditionalFormatting sqref="AN16">
    <cfRule type="containsText" dxfId="140" priority="626" operator="containsText" text="BAJO">
      <formula>NOT(ISERROR(SEARCH("BAJO",AN16)))</formula>
    </cfRule>
    <cfRule type="containsText" dxfId="139" priority="627" operator="containsText" text="MODERADO">
      <formula>NOT(ISERROR(SEARCH("MODERADO",AN16)))</formula>
    </cfRule>
    <cfRule type="containsText" dxfId="138" priority="628" operator="containsText" text="ALTO">
      <formula>NOT(ISERROR(SEARCH("ALTO",AN16)))</formula>
    </cfRule>
    <cfRule type="containsText" dxfId="137" priority="629" operator="containsText" text="EXTREMO">
      <formula>NOT(ISERROR(SEARCH("EXTREMO",AN16)))</formula>
    </cfRule>
  </conditionalFormatting>
  <conditionalFormatting sqref="Q16">
    <cfRule type="containsText" dxfId="136" priority="622" operator="containsText" text="BAJO">
      <formula>NOT(ISERROR(SEARCH("BAJO",Q16)))</formula>
    </cfRule>
    <cfRule type="containsText" dxfId="135" priority="623" operator="containsText" text="MODERADO">
      <formula>NOT(ISERROR(SEARCH("MODERADO",Q16)))</formula>
    </cfRule>
    <cfRule type="containsText" dxfId="134" priority="624" operator="containsText" text="ALTO">
      <formula>NOT(ISERROR(SEARCH("ALTO",Q16)))</formula>
    </cfRule>
    <cfRule type="containsText" dxfId="133" priority="625" operator="containsText" text="EXTREMO">
      <formula>NOT(ISERROR(SEARCH("EXTREMO",Q16)))</formula>
    </cfRule>
  </conditionalFormatting>
  <conditionalFormatting sqref="Z16">
    <cfRule type="containsText" dxfId="132" priority="611" operator="containsText" text="BAJO">
      <formula>NOT(ISERROR(SEARCH("BAJO",Z16)))</formula>
    </cfRule>
    <cfRule type="containsText" dxfId="131" priority="612" operator="containsText" text="MODERADO">
      <formula>NOT(ISERROR(SEARCH("MODERADO",Z16)))</formula>
    </cfRule>
    <cfRule type="containsText" dxfId="130" priority="613" operator="containsText" text="ALTO">
      <formula>NOT(ISERROR(SEARCH("ALTO",Z16)))</formula>
    </cfRule>
    <cfRule type="containsText" dxfId="129" priority="614" operator="containsText" text="EXTREMO">
      <formula>NOT(ISERROR(SEARCH("EXTREMO",Z16)))</formula>
    </cfRule>
  </conditionalFormatting>
  <conditionalFormatting sqref="BA16">
    <cfRule type="containsText" dxfId="128" priority="604" operator="containsText" text="MEDIA">
      <formula>NOT(ISERROR(SEARCH("MEDIA",BA16)))</formula>
    </cfRule>
    <cfRule type="containsText" dxfId="127" priority="605" operator="containsText" text="ALTA">
      <formula>NOT(ISERROR(SEARCH("ALTA",BA16)))</formula>
    </cfRule>
    <cfRule type="containsText" dxfId="126" priority="606" operator="containsText" text="BAJA">
      <formula>NOT(ISERROR(SEARCH("BAJA",BA16)))</formula>
    </cfRule>
    <cfRule type="containsText" dxfId="125" priority="607" operator="containsText" text="BAJO">
      <formula>NOT(ISERROR(SEARCH("BAJO",BA16)))</formula>
    </cfRule>
    <cfRule type="containsText" dxfId="124" priority="608" operator="containsText" text="MODERADO">
      <formula>NOT(ISERROR(SEARCH("MODERADO",BA16)))</formula>
    </cfRule>
    <cfRule type="containsText" dxfId="123" priority="609" operator="containsText" text="ALTO">
      <formula>NOT(ISERROR(SEARCH("ALTO",BA16)))</formula>
    </cfRule>
    <cfRule type="containsText" dxfId="122" priority="610" operator="containsText" text="EXTREMO">
      <formula>NOT(ISERROR(SEARCH("EXTREMO",BA16)))</formula>
    </cfRule>
  </conditionalFormatting>
  <conditionalFormatting sqref="AU16">
    <cfRule type="containsText" dxfId="121" priority="600" operator="containsText" text="BAJO">
      <formula>NOT(ISERROR(SEARCH("BAJO",AU16)))</formula>
    </cfRule>
    <cfRule type="containsText" dxfId="120" priority="601" operator="containsText" text="MODERADO">
      <formula>NOT(ISERROR(SEARCH("MODERADO",AU16)))</formula>
    </cfRule>
    <cfRule type="containsText" dxfId="119" priority="602" operator="containsText" text="ALTO">
      <formula>NOT(ISERROR(SEARCH("ALTO",AU16)))</formula>
    </cfRule>
    <cfRule type="containsText" dxfId="118" priority="603" operator="containsText" text="EXTREMO">
      <formula>NOT(ISERROR(SEARCH("EXTREMO",AU16)))</formula>
    </cfRule>
  </conditionalFormatting>
  <conditionalFormatting sqref="AN18">
    <cfRule type="containsText" dxfId="117" priority="596" operator="containsText" text="BAJO">
      <formula>NOT(ISERROR(SEARCH("BAJO",AN18)))</formula>
    </cfRule>
    <cfRule type="containsText" dxfId="116" priority="597" operator="containsText" text="MODERADO">
      <formula>NOT(ISERROR(SEARCH("MODERADO",AN18)))</formula>
    </cfRule>
    <cfRule type="containsText" dxfId="115" priority="598" operator="containsText" text="ALTO">
      <formula>NOT(ISERROR(SEARCH("ALTO",AN18)))</formula>
    </cfRule>
    <cfRule type="containsText" dxfId="114" priority="599" operator="containsText" text="EXTREMO">
      <formula>NOT(ISERROR(SEARCH("EXTREMO",AN18)))</formula>
    </cfRule>
  </conditionalFormatting>
  <conditionalFormatting sqref="Q18">
    <cfRule type="containsText" dxfId="113" priority="592" operator="containsText" text="BAJO">
      <formula>NOT(ISERROR(SEARCH("BAJO",Q18)))</formula>
    </cfRule>
    <cfRule type="containsText" dxfId="112" priority="593" operator="containsText" text="MODERADO">
      <formula>NOT(ISERROR(SEARCH("MODERADO",Q18)))</formula>
    </cfRule>
    <cfRule type="containsText" dxfId="111" priority="594" operator="containsText" text="ALTO">
      <formula>NOT(ISERROR(SEARCH("ALTO",Q18)))</formula>
    </cfRule>
    <cfRule type="containsText" dxfId="110" priority="595" operator="containsText" text="EXTREMO">
      <formula>NOT(ISERROR(SEARCH("EXTREMO",Q18)))</formula>
    </cfRule>
  </conditionalFormatting>
  <conditionalFormatting sqref="Z18">
    <cfRule type="containsText" dxfId="109" priority="581" operator="containsText" text="BAJO">
      <formula>NOT(ISERROR(SEARCH("BAJO",Z18)))</formula>
    </cfRule>
    <cfRule type="containsText" dxfId="108" priority="582" operator="containsText" text="MODERADO">
      <formula>NOT(ISERROR(SEARCH("MODERADO",Z18)))</formula>
    </cfRule>
    <cfRule type="containsText" dxfId="107" priority="583" operator="containsText" text="ALTO">
      <formula>NOT(ISERROR(SEARCH("ALTO",Z18)))</formula>
    </cfRule>
    <cfRule type="containsText" dxfId="106" priority="584" operator="containsText" text="EXTREMO">
      <formula>NOT(ISERROR(SEARCH("EXTREMO",Z18)))</formula>
    </cfRule>
  </conditionalFormatting>
  <conditionalFormatting sqref="AT10 AN10 AT12 AT14 AT16 AT22 AT18">
    <cfRule type="containsText" dxfId="105" priority="776" operator="containsText" text="BAJO">
      <formula>NOT(ISERROR(SEARCH("BAJO",AN10)))</formula>
    </cfRule>
    <cfRule type="containsText" dxfId="104" priority="777" operator="containsText" text="MODERADO">
      <formula>NOT(ISERROR(SEARCH("MODERADO",AN10)))</formula>
    </cfRule>
    <cfRule type="containsText" dxfId="103" priority="778" operator="containsText" text="ALTO">
      <formula>NOT(ISERROR(SEARCH("ALTO",AN10)))</formula>
    </cfRule>
    <cfRule type="containsText" dxfId="102" priority="779" operator="containsText" text="EXTREMO">
      <formula>NOT(ISERROR(SEARCH("EXTREMO",AN10)))</formula>
    </cfRule>
  </conditionalFormatting>
  <conditionalFormatting sqref="Q10">
    <cfRule type="containsText" dxfId="101" priority="772" operator="containsText" text="BAJO">
      <formula>NOT(ISERROR(SEARCH("BAJO",Q10)))</formula>
    </cfRule>
    <cfRule type="containsText" dxfId="100" priority="773" operator="containsText" text="MODERADO">
      <formula>NOT(ISERROR(SEARCH("MODERADO",Q10)))</formula>
    </cfRule>
    <cfRule type="containsText" dxfId="99" priority="774" operator="containsText" text="ALTO">
      <formula>NOT(ISERROR(SEARCH("ALTO",Q10)))</formula>
    </cfRule>
    <cfRule type="containsText" dxfId="98" priority="775" operator="containsText" text="EXTREMO">
      <formula>NOT(ISERROR(SEARCH("EXTREMO",Q10)))</formula>
    </cfRule>
  </conditionalFormatting>
  <conditionalFormatting sqref="AF10 AF12 AF14 AF16 AF18 AF22">
    <cfRule type="containsText" dxfId="97" priority="765" operator="containsText" text="MEDIA">
      <formula>NOT(ISERROR(SEARCH("MEDIA",AF10)))</formula>
    </cfRule>
    <cfRule type="containsText" dxfId="96" priority="766" operator="containsText" text="ALTA">
      <formula>NOT(ISERROR(SEARCH("ALTA",AF10)))</formula>
    </cfRule>
    <cfRule type="containsText" dxfId="95" priority="767" operator="containsText" text="BAJA">
      <formula>NOT(ISERROR(SEARCH("BAJA",AF10)))</formula>
    </cfRule>
    <cfRule type="containsText" dxfId="94" priority="768" operator="containsText" text="BAJO">
      <formula>NOT(ISERROR(SEARCH("BAJO",AF10)))</formula>
    </cfRule>
    <cfRule type="containsText" dxfId="93" priority="769" operator="containsText" text="MODERADO">
      <formula>NOT(ISERROR(SEARCH("MODERADO",AF10)))</formula>
    </cfRule>
    <cfRule type="containsText" dxfId="92" priority="770" operator="containsText" text="ALTO">
      <formula>NOT(ISERROR(SEARCH("ALTO",AF10)))</formula>
    </cfRule>
    <cfRule type="containsText" dxfId="91" priority="771" operator="containsText" text="EXTREMO">
      <formula>NOT(ISERROR(SEARCH("EXTREMO",AF10)))</formula>
    </cfRule>
  </conditionalFormatting>
  <conditionalFormatting sqref="Z10">
    <cfRule type="containsText" dxfId="90" priority="761" operator="containsText" text="BAJO">
      <formula>NOT(ISERROR(SEARCH("BAJO",Z10)))</formula>
    </cfRule>
    <cfRule type="containsText" dxfId="89" priority="762" operator="containsText" text="MODERADO">
      <formula>NOT(ISERROR(SEARCH("MODERADO",Z10)))</formula>
    </cfRule>
    <cfRule type="containsText" dxfId="88" priority="763" operator="containsText" text="ALTO">
      <formula>NOT(ISERROR(SEARCH("ALTO",Z10)))</formula>
    </cfRule>
    <cfRule type="containsText" dxfId="87" priority="764" operator="containsText" text="EXTREMO">
      <formula>NOT(ISERROR(SEARCH("EXTREMO",Z10)))</formula>
    </cfRule>
  </conditionalFormatting>
  <conditionalFormatting sqref="BA10">
    <cfRule type="containsText" dxfId="86" priority="754" operator="containsText" text="MEDIA">
      <formula>NOT(ISERROR(SEARCH("MEDIA",BA10)))</formula>
    </cfRule>
    <cfRule type="containsText" dxfId="85" priority="755" operator="containsText" text="ALTA">
      <formula>NOT(ISERROR(SEARCH("ALTA",BA10)))</formula>
    </cfRule>
    <cfRule type="containsText" dxfId="84" priority="756" operator="containsText" text="BAJA">
      <formula>NOT(ISERROR(SEARCH("BAJA",BA10)))</formula>
    </cfRule>
    <cfRule type="containsText" dxfId="83" priority="757" operator="containsText" text="BAJO">
      <formula>NOT(ISERROR(SEARCH("BAJO",BA10)))</formula>
    </cfRule>
    <cfRule type="containsText" dxfId="82" priority="758" operator="containsText" text="MODERADO">
      <formula>NOT(ISERROR(SEARCH("MODERADO",BA10)))</formula>
    </cfRule>
    <cfRule type="containsText" dxfId="81" priority="759" operator="containsText" text="ALTO">
      <formula>NOT(ISERROR(SEARCH("ALTO",BA10)))</formula>
    </cfRule>
    <cfRule type="containsText" dxfId="80" priority="760" operator="containsText" text="EXTREMO">
      <formula>NOT(ISERROR(SEARCH("EXTREMO",BA10)))</formula>
    </cfRule>
  </conditionalFormatting>
  <conditionalFormatting sqref="AN22">
    <cfRule type="containsText" dxfId="79" priority="476" operator="containsText" text="BAJO">
      <formula>NOT(ISERROR(SEARCH("BAJO",AN22)))</formula>
    </cfRule>
    <cfRule type="containsText" dxfId="78" priority="477" operator="containsText" text="MODERADO">
      <formula>NOT(ISERROR(SEARCH("MODERADO",AN22)))</formula>
    </cfRule>
    <cfRule type="containsText" dxfId="77" priority="478" operator="containsText" text="ALTO">
      <formula>NOT(ISERROR(SEARCH("ALTO",AN22)))</formula>
    </cfRule>
    <cfRule type="containsText" dxfId="76" priority="479" operator="containsText" text="EXTREMO">
      <formula>NOT(ISERROR(SEARCH("EXTREMO",AN22)))</formula>
    </cfRule>
  </conditionalFormatting>
  <conditionalFormatting sqref="Q22">
    <cfRule type="containsText" dxfId="75" priority="472" operator="containsText" text="BAJO">
      <formula>NOT(ISERROR(SEARCH("BAJO",Q22)))</formula>
    </cfRule>
    <cfRule type="containsText" dxfId="74" priority="473" operator="containsText" text="MODERADO">
      <formula>NOT(ISERROR(SEARCH("MODERADO",Q22)))</formula>
    </cfRule>
    <cfRule type="containsText" dxfId="73" priority="474" operator="containsText" text="ALTO">
      <formula>NOT(ISERROR(SEARCH("ALTO",Q22)))</formula>
    </cfRule>
    <cfRule type="containsText" dxfId="72" priority="475" operator="containsText" text="EXTREMO">
      <formula>NOT(ISERROR(SEARCH("EXTREMO",Q22)))</formula>
    </cfRule>
  </conditionalFormatting>
  <conditionalFormatting sqref="Z22">
    <cfRule type="containsText" dxfId="71" priority="461" operator="containsText" text="BAJO">
      <formula>NOT(ISERROR(SEARCH("BAJO",Z22)))</formula>
    </cfRule>
    <cfRule type="containsText" dxfId="70" priority="462" operator="containsText" text="MODERADO">
      <formula>NOT(ISERROR(SEARCH("MODERADO",Z22)))</formula>
    </cfRule>
    <cfRule type="containsText" dxfId="69" priority="463" operator="containsText" text="ALTO">
      <formula>NOT(ISERROR(SEARCH("ALTO",Z22)))</formula>
    </cfRule>
    <cfRule type="containsText" dxfId="68" priority="464" operator="containsText" text="EXTREMO">
      <formula>NOT(ISERROR(SEARCH("EXTREMO",Z22)))</formula>
    </cfRule>
  </conditionalFormatting>
  <conditionalFormatting sqref="AT20">
    <cfRule type="containsText" dxfId="67" priority="326" operator="containsText" text="BAJO">
      <formula>NOT(ISERROR(SEARCH("BAJO",AT20)))</formula>
    </cfRule>
    <cfRule type="containsText" dxfId="66" priority="327" operator="containsText" text="MODERADO">
      <formula>NOT(ISERROR(SEARCH("MODERADO",AT20)))</formula>
    </cfRule>
    <cfRule type="containsText" dxfId="65" priority="328" operator="containsText" text="ALTO">
      <formula>NOT(ISERROR(SEARCH("ALTO",AT20)))</formula>
    </cfRule>
    <cfRule type="containsText" dxfId="64" priority="329" operator="containsText" text="EXTREMO">
      <formula>NOT(ISERROR(SEARCH("EXTREMO",AT20)))</formula>
    </cfRule>
  </conditionalFormatting>
  <conditionalFormatting sqref="AF20">
    <cfRule type="containsText" dxfId="63" priority="319" operator="containsText" text="MEDIA">
      <formula>NOT(ISERROR(SEARCH("MEDIA",AF20)))</formula>
    </cfRule>
    <cfRule type="containsText" dxfId="62" priority="320" operator="containsText" text="ALTA">
      <formula>NOT(ISERROR(SEARCH("ALTA",AF20)))</formula>
    </cfRule>
    <cfRule type="containsText" dxfId="61" priority="321" operator="containsText" text="BAJA">
      <formula>NOT(ISERROR(SEARCH("BAJA",AF20)))</formula>
    </cfRule>
    <cfRule type="containsText" dxfId="60" priority="322" operator="containsText" text="BAJO">
      <formula>NOT(ISERROR(SEARCH("BAJO",AF20)))</formula>
    </cfRule>
    <cfRule type="containsText" dxfId="59" priority="323" operator="containsText" text="MODERADO">
      <formula>NOT(ISERROR(SEARCH("MODERADO",AF20)))</formula>
    </cfRule>
    <cfRule type="containsText" dxfId="58" priority="324" operator="containsText" text="ALTO">
      <formula>NOT(ISERROR(SEARCH("ALTO",AF20)))</formula>
    </cfRule>
    <cfRule type="containsText" dxfId="57" priority="325" operator="containsText" text="EXTREMO">
      <formula>NOT(ISERROR(SEARCH("EXTREMO",AF20)))</formula>
    </cfRule>
  </conditionalFormatting>
  <conditionalFormatting sqref="AN20">
    <cfRule type="containsText" dxfId="56" priority="315" operator="containsText" text="BAJO">
      <formula>NOT(ISERROR(SEARCH("BAJO",AN20)))</formula>
    </cfRule>
    <cfRule type="containsText" dxfId="55" priority="316" operator="containsText" text="MODERADO">
      <formula>NOT(ISERROR(SEARCH("MODERADO",AN20)))</formula>
    </cfRule>
    <cfRule type="containsText" dxfId="54" priority="317" operator="containsText" text="ALTO">
      <formula>NOT(ISERROR(SEARCH("ALTO",AN20)))</formula>
    </cfRule>
    <cfRule type="containsText" dxfId="53" priority="318" operator="containsText" text="EXTREMO">
      <formula>NOT(ISERROR(SEARCH("EXTREMO",AN20)))</formula>
    </cfRule>
  </conditionalFormatting>
  <conditionalFormatting sqref="Q20">
    <cfRule type="containsText" dxfId="52" priority="311" operator="containsText" text="BAJO">
      <formula>NOT(ISERROR(SEARCH("BAJO",Q20)))</formula>
    </cfRule>
    <cfRule type="containsText" dxfId="51" priority="312" operator="containsText" text="MODERADO">
      <formula>NOT(ISERROR(SEARCH("MODERADO",Q20)))</formula>
    </cfRule>
    <cfRule type="containsText" dxfId="50" priority="313" operator="containsText" text="ALTO">
      <formula>NOT(ISERROR(SEARCH("ALTO",Q20)))</formula>
    </cfRule>
    <cfRule type="containsText" dxfId="49" priority="314" operator="containsText" text="EXTREMO">
      <formula>NOT(ISERROR(SEARCH("EXTREMO",Q20)))</formula>
    </cfRule>
  </conditionalFormatting>
  <conditionalFormatting sqref="Z20">
    <cfRule type="containsText" dxfId="48" priority="307" operator="containsText" text="BAJO">
      <formula>NOT(ISERROR(SEARCH("BAJO",Z20)))</formula>
    </cfRule>
    <cfRule type="containsText" dxfId="47" priority="308" operator="containsText" text="MODERADO">
      <formula>NOT(ISERROR(SEARCH("MODERADO",Z20)))</formula>
    </cfRule>
    <cfRule type="containsText" dxfId="46" priority="309" operator="containsText" text="ALTO">
      <formula>NOT(ISERROR(SEARCH("ALTO",Z20)))</formula>
    </cfRule>
    <cfRule type="containsText" dxfId="45" priority="310" operator="containsText" text="EXTREMO">
      <formula>NOT(ISERROR(SEARCH("EXTREMO",Z20)))</formula>
    </cfRule>
  </conditionalFormatting>
  <conditionalFormatting sqref="AU18">
    <cfRule type="expression" dxfId="44" priority="295" stopIfTrue="1">
      <formula>NOT(ISERROR(SEARCH("BAJO",AU18)))</formula>
    </cfRule>
  </conditionalFormatting>
  <conditionalFormatting sqref="BA18">
    <cfRule type="containsText" dxfId="43" priority="288" operator="containsText" text="MEDIA">
      <formula>NOT(ISERROR(SEARCH("MEDIA",BA18)))</formula>
    </cfRule>
    <cfRule type="containsText" dxfId="42" priority="289" operator="containsText" text="ALTA">
      <formula>NOT(ISERROR(SEARCH("ALTA",BA18)))</formula>
    </cfRule>
    <cfRule type="containsText" dxfId="41" priority="290" operator="containsText" text="BAJA">
      <formula>NOT(ISERROR(SEARCH("BAJA",BA18)))</formula>
    </cfRule>
    <cfRule type="containsText" dxfId="40" priority="291" operator="containsText" text="BAJO">
      <formula>NOT(ISERROR(SEARCH("BAJO",BA18)))</formula>
    </cfRule>
    <cfRule type="containsText" dxfId="39" priority="292" operator="containsText" text="MODERADO">
      <formula>NOT(ISERROR(SEARCH("MODERADO",BA18)))</formula>
    </cfRule>
    <cfRule type="containsText" dxfId="38" priority="293" operator="containsText" text="ALTO">
      <formula>NOT(ISERROR(SEARCH("ALTO",BA18)))</formula>
    </cfRule>
    <cfRule type="containsText" dxfId="37" priority="294" operator="containsText" text="EXTREMO">
      <formula>NOT(ISERROR(SEARCH("EXTREMO",BA18)))</formula>
    </cfRule>
  </conditionalFormatting>
  <conditionalFormatting sqref="AU20">
    <cfRule type="expression" dxfId="36" priority="286" stopIfTrue="1">
      <formula>NOT(ISERROR(SEARCH("BAJO",AU20)))</formula>
    </cfRule>
  </conditionalFormatting>
  <conditionalFormatting sqref="AU22">
    <cfRule type="expression" dxfId="35" priority="287" stopIfTrue="1">
      <formula>NOT(ISERROR(SEARCH("BAJO",AU22)))</formula>
    </cfRule>
  </conditionalFormatting>
  <conditionalFormatting sqref="BA20 BA22">
    <cfRule type="containsText" dxfId="34" priority="279" operator="containsText" text="MEDIA">
      <formula>NOT(ISERROR(SEARCH("MEDIA",BA20)))</formula>
    </cfRule>
    <cfRule type="containsText" dxfId="33" priority="280" operator="containsText" text="ALTA">
      <formula>NOT(ISERROR(SEARCH("ALTA",BA20)))</formula>
    </cfRule>
    <cfRule type="containsText" dxfId="32" priority="281" operator="containsText" text="BAJA">
      <formula>NOT(ISERROR(SEARCH("BAJA",BA20)))</formula>
    </cfRule>
    <cfRule type="containsText" dxfId="31" priority="282" operator="containsText" text="BAJO">
      <formula>NOT(ISERROR(SEARCH("BAJO",BA20)))</formula>
    </cfRule>
    <cfRule type="containsText" dxfId="30" priority="283" operator="containsText" text="MODERADO">
      <formula>NOT(ISERROR(SEARCH("MODERADO",BA20)))</formula>
    </cfRule>
    <cfRule type="containsText" dxfId="29" priority="284" operator="containsText" text="ALTO">
      <formula>NOT(ISERROR(SEARCH("ALTO",BA20)))</formula>
    </cfRule>
    <cfRule type="containsText" dxfId="28" priority="285" operator="containsText" text="EXTREMO">
      <formula>NOT(ISERROR(SEARCH("EXTREMO",BA20)))</formula>
    </cfRule>
  </conditionalFormatting>
  <conditionalFormatting sqref="S12">
    <cfRule type="containsText" dxfId="27" priority="21" operator="containsText" text="BAJO">
      <formula>NOT(ISERROR(SEARCH("BAJO",S12)))</formula>
    </cfRule>
    <cfRule type="containsText" dxfId="26" priority="22" operator="containsText" text="MODERADO">
      <formula>NOT(ISERROR(SEARCH("MODERADO",S12)))</formula>
    </cfRule>
    <cfRule type="containsText" dxfId="25" priority="23" operator="containsText" text="ALTO">
      <formula>NOT(ISERROR(SEARCH("ALTO",S12)))</formula>
    </cfRule>
    <cfRule type="containsText" dxfId="24" priority="24" operator="containsText" text="EXTREMO">
      <formula>NOT(ISERROR(SEARCH("EXTREMO",S12)))</formula>
    </cfRule>
  </conditionalFormatting>
  <conditionalFormatting sqref="S14">
    <cfRule type="containsText" dxfId="23" priority="17" operator="containsText" text="BAJO">
      <formula>NOT(ISERROR(SEARCH("BAJO",S14)))</formula>
    </cfRule>
    <cfRule type="containsText" dxfId="22" priority="18" operator="containsText" text="MODERADO">
      <formula>NOT(ISERROR(SEARCH("MODERADO",S14)))</formula>
    </cfRule>
    <cfRule type="containsText" dxfId="21" priority="19" operator="containsText" text="ALTO">
      <formula>NOT(ISERROR(SEARCH("ALTO",S14)))</formula>
    </cfRule>
    <cfRule type="containsText" dxfId="20" priority="20" operator="containsText" text="EXTREMO">
      <formula>NOT(ISERROR(SEARCH("EXTREMO",S14)))</formula>
    </cfRule>
  </conditionalFormatting>
  <conditionalFormatting sqref="S16">
    <cfRule type="containsText" dxfId="19" priority="13" operator="containsText" text="BAJO">
      <formula>NOT(ISERROR(SEARCH("BAJO",S16)))</formula>
    </cfRule>
    <cfRule type="containsText" dxfId="18" priority="14" operator="containsText" text="MODERADO">
      <formula>NOT(ISERROR(SEARCH("MODERADO",S16)))</formula>
    </cfRule>
    <cfRule type="containsText" dxfId="17" priority="15" operator="containsText" text="ALTO">
      <formula>NOT(ISERROR(SEARCH("ALTO",S16)))</formula>
    </cfRule>
    <cfRule type="containsText" dxfId="16" priority="16" operator="containsText" text="EXTREMO">
      <formula>NOT(ISERROR(SEARCH("EXTREMO",S16)))</formula>
    </cfRule>
  </conditionalFormatting>
  <conditionalFormatting sqref="S18">
    <cfRule type="containsText" dxfId="15" priority="9" operator="containsText" text="BAJO">
      <formula>NOT(ISERROR(SEARCH("BAJO",S18)))</formula>
    </cfRule>
    <cfRule type="containsText" dxfId="14" priority="10" operator="containsText" text="MODERADO">
      <formula>NOT(ISERROR(SEARCH("MODERADO",S18)))</formula>
    </cfRule>
    <cfRule type="containsText" dxfId="13" priority="11" operator="containsText" text="ALTO">
      <formula>NOT(ISERROR(SEARCH("ALTO",S18)))</formula>
    </cfRule>
    <cfRule type="containsText" dxfId="12" priority="12" operator="containsText" text="EXTREMO">
      <formula>NOT(ISERROR(SEARCH("EXTREMO",S18)))</formula>
    </cfRule>
  </conditionalFormatting>
  <conditionalFormatting sqref="S10">
    <cfRule type="containsText" dxfId="11" priority="25" operator="containsText" text="BAJO">
      <formula>NOT(ISERROR(SEARCH("BAJO",S10)))</formula>
    </cfRule>
    <cfRule type="containsText" dxfId="10" priority="26" operator="containsText" text="MODERADO">
      <formula>NOT(ISERROR(SEARCH("MODERADO",S10)))</formula>
    </cfRule>
    <cfRule type="containsText" dxfId="9" priority="27" operator="containsText" text="ALTO">
      <formula>NOT(ISERROR(SEARCH("ALTO",S10)))</formula>
    </cfRule>
    <cfRule type="containsText" dxfId="8" priority="28" operator="containsText" text="EXTREMO">
      <formula>NOT(ISERROR(SEARCH("EXTREMO",S10)))</formula>
    </cfRule>
  </conditionalFormatting>
  <conditionalFormatting sqref="S22">
    <cfRule type="containsText" dxfId="7" priority="5" operator="containsText" text="BAJO">
      <formula>NOT(ISERROR(SEARCH("BAJO",S22)))</formula>
    </cfRule>
    <cfRule type="containsText" dxfId="6" priority="6" operator="containsText" text="MODERADO">
      <formula>NOT(ISERROR(SEARCH("MODERADO",S22)))</formula>
    </cfRule>
    <cfRule type="containsText" dxfId="5" priority="7" operator="containsText" text="ALTO">
      <formula>NOT(ISERROR(SEARCH("ALTO",S22)))</formula>
    </cfRule>
    <cfRule type="containsText" dxfId="4" priority="8" operator="containsText" text="EXTREMO">
      <formula>NOT(ISERROR(SEARCH("EXTREMO",S22)))</formula>
    </cfRule>
  </conditionalFormatting>
  <conditionalFormatting sqref="S20">
    <cfRule type="containsText" dxfId="3" priority="1" operator="containsText" text="BAJO">
      <formula>NOT(ISERROR(SEARCH("BAJO",S20)))</formula>
    </cfRule>
    <cfRule type="containsText" dxfId="2" priority="2" operator="containsText" text="MODERADO">
      <formula>NOT(ISERROR(SEARCH("MODERADO",S20)))</formula>
    </cfRule>
    <cfRule type="containsText" dxfId="1" priority="3" operator="containsText" text="ALTO">
      <formula>NOT(ISERROR(SEARCH("ALTO",S20)))</formula>
    </cfRule>
    <cfRule type="containsText" dxfId="0" priority="4" operator="containsText" text="EXTREMO">
      <formula>NOT(ISERROR(SEARCH("EXTREMO",S20)))</formula>
    </cfRule>
  </conditionalFormatting>
  <dataValidations disablePrompts="1" count="4">
    <dataValidation type="whole" allowBlank="1" showErrorMessage="1" errorTitle="Error" error="Número no válido" sqref="L10 AO10 AV10 L12 AO12 AV12 L14 L22 AO14 AV14 L16 U16 AO16 AV16 L18 AO22 AO18 AO20 U22 L20 U18 U20 U10 U12 U14 AA10 AA12 AA14 AA16">
      <formula1>1</formula1>
      <formula2>5</formula2>
    </dataValidation>
    <dataValidation type="whole" allowBlank="1" showInputMessage="1" showErrorMessage="1" errorTitle="Error" error="Número no válido" sqref="N10 AQ10 AX10 N12 AQ12 AX12 N14 AQ22 AQ14 AX14 W12 N16 W22 N20 AQ16 AX16 N18 AQ18 AQ20 W14 AV18:AV23 AX18:AX23 N22 W16 W18 W20 W10 AC10 AC12 AC14 AC16 AA18:AA23 AC18:AC23">
      <formula1>1</formula1>
      <formula2>5</formula2>
    </dataValidation>
    <dataValidation type="list" allowBlank="1" showInputMessage="1" showErrorMessage="1" sqref="AH10 AH12 AH14 AH16 AH18 AH22 AH20">
      <formula1>"Preventivo,Detectivo"</formula1>
    </dataValidation>
    <dataValidation type="list" allowBlank="1" showInputMessage="1" showErrorMessage="1" sqref="T10 T12 T14 T16 T18 T22 T20">
      <formula1>"Evitar el riesgo,Reducir el riesgo,Compartir o  transferir el  riesgo,Aceptar el riesgo"</formula1>
    </dataValidation>
  </dataValidations>
  <pageMargins left="0.39370078740157483" right="0.39370078740157483" top="0.39370078740157483" bottom="0.39370078740157483" header="0.31496062992125984" footer="0.31496062992125984"/>
  <pageSetup scale="1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F0000"/>
  </sheetPr>
  <dimension ref="A1:T42"/>
  <sheetViews>
    <sheetView zoomScale="70" zoomScaleNormal="70" workbookViewId="0">
      <pane ySplit="9" topLeftCell="A10" activePane="bottomLeft" state="frozen"/>
      <selection pane="bottomLeft" activeCell="E6" sqref="E6"/>
    </sheetView>
  </sheetViews>
  <sheetFormatPr baseColWidth="10" defaultRowHeight="12.75" x14ac:dyDescent="0.2"/>
  <cols>
    <col min="1" max="1" width="29.140625" style="1" customWidth="1"/>
    <col min="2" max="2" width="33.5703125" style="1" customWidth="1"/>
    <col min="3" max="3" width="20.28515625" style="1" customWidth="1"/>
    <col min="4" max="4" width="34.42578125" style="1" customWidth="1"/>
    <col min="5" max="5" width="27.42578125" style="5" customWidth="1"/>
    <col min="6" max="6" width="12.85546875" style="1" customWidth="1"/>
    <col min="7" max="7" width="8" style="1" customWidth="1"/>
    <col min="8" max="8" width="14.28515625" style="1" customWidth="1"/>
    <col min="9" max="9" width="8" style="1" customWidth="1"/>
    <col min="10" max="10" width="11.42578125" style="1" customWidth="1"/>
    <col min="11" max="11" width="18.42578125" style="1" customWidth="1"/>
    <col min="12" max="12" width="30.5703125" style="1" customWidth="1"/>
    <col min="13" max="14" width="18.5703125" style="1" customWidth="1"/>
    <col min="15" max="15" width="29.42578125" style="1" customWidth="1"/>
    <col min="16" max="16" width="13.140625" style="1" customWidth="1"/>
    <col min="17" max="17" width="21.7109375" style="1" customWidth="1"/>
    <col min="18" max="18" width="24.5703125" style="1" customWidth="1"/>
    <col min="19" max="19" width="14.5703125" style="1" customWidth="1"/>
    <col min="20" max="20" width="30" style="1" customWidth="1"/>
    <col min="21" max="16384" width="11.42578125" style="1"/>
  </cols>
  <sheetData>
    <row r="1" spans="1:20" s="6" customFormat="1" ht="18.75" customHeight="1" x14ac:dyDescent="0.2">
      <c r="A1" s="130"/>
      <c r="B1" s="138" t="s">
        <v>9</v>
      </c>
      <c r="C1" s="139"/>
      <c r="D1" s="139"/>
      <c r="E1" s="139"/>
      <c r="F1" s="139"/>
      <c r="G1" s="139"/>
      <c r="H1" s="139"/>
      <c r="I1" s="139"/>
      <c r="J1" s="139"/>
      <c r="K1" s="139"/>
      <c r="L1" s="139"/>
      <c r="M1" s="139"/>
      <c r="N1" s="139"/>
      <c r="O1" s="139"/>
      <c r="P1" s="139"/>
      <c r="Q1" s="139"/>
      <c r="R1" s="139"/>
      <c r="S1" s="140"/>
      <c r="T1" s="26" t="s">
        <v>13</v>
      </c>
    </row>
    <row r="2" spans="1:20" s="6" customFormat="1" ht="16.5" customHeight="1" x14ac:dyDescent="0.2">
      <c r="A2" s="131"/>
      <c r="B2" s="141"/>
      <c r="C2" s="142"/>
      <c r="D2" s="142"/>
      <c r="E2" s="142"/>
      <c r="F2" s="142"/>
      <c r="G2" s="142"/>
      <c r="H2" s="142"/>
      <c r="I2" s="142"/>
      <c r="J2" s="142"/>
      <c r="K2" s="142"/>
      <c r="L2" s="142"/>
      <c r="M2" s="142"/>
      <c r="N2" s="142"/>
      <c r="O2" s="142"/>
      <c r="P2" s="142"/>
      <c r="Q2" s="142"/>
      <c r="R2" s="142"/>
      <c r="S2" s="143"/>
      <c r="T2" s="27" t="s">
        <v>10</v>
      </c>
    </row>
    <row r="3" spans="1:20" s="6" customFormat="1" ht="15" customHeight="1" x14ac:dyDescent="0.2">
      <c r="A3" s="131"/>
      <c r="B3" s="122" t="s">
        <v>12</v>
      </c>
      <c r="C3" s="123"/>
      <c r="D3" s="123"/>
      <c r="E3" s="123"/>
      <c r="F3" s="123"/>
      <c r="G3" s="123"/>
      <c r="H3" s="123"/>
      <c r="I3" s="123"/>
      <c r="J3" s="123"/>
      <c r="K3" s="123"/>
      <c r="L3" s="123"/>
      <c r="M3" s="123"/>
      <c r="N3" s="123"/>
      <c r="O3" s="123"/>
      <c r="P3" s="123"/>
      <c r="Q3" s="123"/>
      <c r="R3" s="123"/>
      <c r="S3" s="124"/>
      <c r="T3" s="28" t="s">
        <v>14</v>
      </c>
    </row>
    <row r="4" spans="1:20" s="6" customFormat="1" ht="15" customHeight="1" thickBot="1" x14ac:dyDescent="0.25">
      <c r="A4" s="132"/>
      <c r="B4" s="125"/>
      <c r="C4" s="126"/>
      <c r="D4" s="126"/>
      <c r="E4" s="126"/>
      <c r="F4" s="126"/>
      <c r="G4" s="126"/>
      <c r="H4" s="126"/>
      <c r="I4" s="126"/>
      <c r="J4" s="126"/>
      <c r="K4" s="126"/>
      <c r="L4" s="126"/>
      <c r="M4" s="126"/>
      <c r="N4" s="126"/>
      <c r="O4" s="126"/>
      <c r="P4" s="126"/>
      <c r="Q4" s="126"/>
      <c r="R4" s="126"/>
      <c r="S4" s="127"/>
      <c r="T4" s="29" t="s">
        <v>11</v>
      </c>
    </row>
    <row r="5" spans="1:20" s="25" customFormat="1" ht="17.45" customHeight="1" thickBot="1" x14ac:dyDescent="0.25">
      <c r="B5" s="146"/>
      <c r="C5" s="146"/>
      <c r="D5" s="146"/>
      <c r="E5" s="146"/>
      <c r="F5" s="146"/>
      <c r="G5" s="146"/>
      <c r="H5" s="146"/>
      <c r="I5" s="146"/>
      <c r="J5" s="146"/>
      <c r="K5" s="146"/>
      <c r="L5" s="146"/>
    </row>
    <row r="6" spans="1:20" ht="27.95" customHeight="1" thickBot="1" x14ac:dyDescent="0.25">
      <c r="A6" s="30" t="s">
        <v>15</v>
      </c>
      <c r="B6" s="154"/>
      <c r="C6" s="155"/>
      <c r="D6" s="156"/>
      <c r="E6" s="30" t="s">
        <v>31</v>
      </c>
      <c r="F6" s="154"/>
      <c r="G6" s="155"/>
      <c r="H6" s="155"/>
      <c r="I6" s="155"/>
      <c r="J6" s="155"/>
      <c r="K6" s="155"/>
      <c r="L6" s="155"/>
      <c r="M6" s="155"/>
      <c r="N6" s="155"/>
      <c r="O6" s="155"/>
      <c r="P6" s="155"/>
      <c r="Q6" s="155"/>
      <c r="R6" s="155"/>
      <c r="S6" s="155"/>
      <c r="T6" s="156"/>
    </row>
    <row r="7" spans="1:20" ht="18.600000000000001" customHeight="1" x14ac:dyDescent="0.2">
      <c r="A7" s="158" t="s">
        <v>26</v>
      </c>
      <c r="B7" s="134"/>
      <c r="C7" s="134"/>
      <c r="D7" s="134"/>
      <c r="E7" s="135"/>
      <c r="F7" s="166" t="s">
        <v>27</v>
      </c>
      <c r="G7" s="167"/>
      <c r="H7" s="167"/>
      <c r="I7" s="167"/>
      <c r="J7" s="167"/>
      <c r="K7" s="168"/>
      <c r="L7" s="133" t="s">
        <v>28</v>
      </c>
      <c r="M7" s="134"/>
      <c r="N7" s="135"/>
      <c r="O7" s="133" t="s">
        <v>18</v>
      </c>
      <c r="P7" s="134"/>
      <c r="Q7" s="134"/>
      <c r="R7" s="134"/>
      <c r="S7" s="134"/>
      <c r="T7" s="157"/>
    </row>
    <row r="8" spans="1:20" ht="13.5" thickBot="1" x14ac:dyDescent="0.25">
      <c r="A8" s="159"/>
      <c r="B8" s="160"/>
      <c r="C8" s="160"/>
      <c r="D8" s="160"/>
      <c r="E8" s="161"/>
      <c r="F8" s="151" t="s">
        <v>20</v>
      </c>
      <c r="G8" s="152"/>
      <c r="H8" s="152"/>
      <c r="I8" s="153"/>
      <c r="J8" s="128" t="s">
        <v>19</v>
      </c>
      <c r="K8" s="129"/>
      <c r="L8" s="136" t="s">
        <v>3</v>
      </c>
      <c r="M8" s="136" t="s">
        <v>30</v>
      </c>
      <c r="N8" s="136" t="s">
        <v>23</v>
      </c>
      <c r="O8" s="136" t="s">
        <v>24</v>
      </c>
      <c r="P8" s="169" t="s">
        <v>22</v>
      </c>
      <c r="Q8" s="164" t="s">
        <v>25</v>
      </c>
      <c r="R8" s="164" t="s">
        <v>4</v>
      </c>
      <c r="S8" s="144" t="s">
        <v>5</v>
      </c>
      <c r="T8" s="162" t="s">
        <v>6</v>
      </c>
    </row>
    <row r="9" spans="1:20" s="3" customFormat="1" ht="36.6" customHeight="1" thickBot="1" x14ac:dyDescent="0.25">
      <c r="A9" s="19" t="s">
        <v>0</v>
      </c>
      <c r="B9" s="20" t="s">
        <v>21</v>
      </c>
      <c r="C9" s="20" t="s">
        <v>16</v>
      </c>
      <c r="D9" s="20" t="s">
        <v>8</v>
      </c>
      <c r="E9" s="31" t="s">
        <v>7</v>
      </c>
      <c r="F9" s="147" t="s">
        <v>2</v>
      </c>
      <c r="G9" s="148"/>
      <c r="H9" s="149" t="s">
        <v>1</v>
      </c>
      <c r="I9" s="150"/>
      <c r="J9" s="24" t="s">
        <v>29</v>
      </c>
      <c r="K9" s="21" t="s">
        <v>17</v>
      </c>
      <c r="L9" s="137"/>
      <c r="M9" s="137"/>
      <c r="N9" s="137"/>
      <c r="O9" s="137"/>
      <c r="P9" s="170"/>
      <c r="Q9" s="165"/>
      <c r="R9" s="165"/>
      <c r="S9" s="145"/>
      <c r="T9" s="163"/>
    </row>
    <row r="10" spans="1:20" ht="66.599999999999994" customHeight="1" x14ac:dyDescent="0.2">
      <c r="A10" s="14"/>
      <c r="B10" s="14"/>
      <c r="C10" s="14"/>
      <c r="D10" s="15"/>
      <c r="E10" s="15"/>
      <c r="F10" s="23" t="b">
        <f t="shared" ref="F10:F18" si="0">+IF(G10=5,"CASI SEGURO",(IF(G10=4,"PROBABLE",(IF(G10=3,"POSIBLE",(IF(G10=2,"IMPROBABLE",(IF(G10=1,"RARA VEZ")))))))))</f>
        <v>0</v>
      </c>
      <c r="G10" s="16"/>
      <c r="H10" s="23" t="b">
        <f t="shared" ref="H10:H18" si="1">+IF(I10=5,"CATASTRÓFICO",(IF(I10=4,"MAYOR",(IF(I10=3,"MODERADO",(IF(I10=2,"MENOR",(IF(I10=1,"INSIGNIFICANTE")))))))))</f>
        <v>0</v>
      </c>
      <c r="I10" s="4"/>
      <c r="J10" s="16">
        <f t="shared" ref="J10:J18" si="2">+G10*I10</f>
        <v>0</v>
      </c>
      <c r="K10" s="4" t="str">
        <f t="shared" ref="K10:K18" si="3">+IF(J10&lt;=3,"BAJO - VERDE",(IF(J10&lt;=6,"MODERADO - AMARILLO",(IF(J10&lt;=10,"ALTO - NARANJA","EXTREMO - ROJO")))))</f>
        <v>BAJO - VERDE</v>
      </c>
      <c r="L10" s="17"/>
      <c r="M10" s="16"/>
      <c r="N10" s="16"/>
      <c r="O10" s="17"/>
      <c r="P10" s="17"/>
      <c r="Q10" s="17"/>
      <c r="R10" s="18"/>
      <c r="S10" s="18"/>
      <c r="T10" s="16"/>
    </row>
    <row r="11" spans="1:20" ht="66.599999999999994" customHeight="1" x14ac:dyDescent="0.2">
      <c r="A11" s="14"/>
      <c r="B11" s="14"/>
      <c r="C11" s="14"/>
      <c r="D11" s="15"/>
      <c r="E11" s="15"/>
      <c r="F11" s="22" t="b">
        <f t="shared" si="0"/>
        <v>0</v>
      </c>
      <c r="G11" s="8"/>
      <c r="H11" s="22" t="b">
        <f t="shared" si="1"/>
        <v>0</v>
      </c>
      <c r="I11" s="2"/>
      <c r="J11" s="8">
        <f t="shared" si="2"/>
        <v>0</v>
      </c>
      <c r="K11" s="2" t="str">
        <f t="shared" si="3"/>
        <v>BAJO - VERDE</v>
      </c>
      <c r="L11" s="17"/>
      <c r="M11" s="16"/>
      <c r="N11" s="16"/>
      <c r="O11" s="17"/>
      <c r="P11" s="17"/>
      <c r="Q11" s="17"/>
      <c r="R11" s="18"/>
      <c r="S11" s="18"/>
      <c r="T11" s="16"/>
    </row>
    <row r="12" spans="1:20" ht="66.599999999999994" customHeight="1" x14ac:dyDescent="0.2">
      <c r="A12" s="14"/>
      <c r="B12" s="14"/>
      <c r="C12" s="14"/>
      <c r="D12" s="15"/>
      <c r="E12" s="15"/>
      <c r="F12" s="22" t="b">
        <f t="shared" si="0"/>
        <v>0</v>
      </c>
      <c r="G12" s="8"/>
      <c r="H12" s="22" t="b">
        <f t="shared" si="1"/>
        <v>0</v>
      </c>
      <c r="I12" s="2"/>
      <c r="J12" s="8">
        <f t="shared" si="2"/>
        <v>0</v>
      </c>
      <c r="K12" s="2" t="str">
        <f t="shared" si="3"/>
        <v>BAJO - VERDE</v>
      </c>
      <c r="L12" s="17"/>
      <c r="M12" s="16"/>
      <c r="N12" s="16"/>
      <c r="O12" s="17"/>
      <c r="P12" s="17"/>
      <c r="Q12" s="17"/>
      <c r="R12" s="18"/>
      <c r="S12" s="18"/>
      <c r="T12" s="16"/>
    </row>
    <row r="13" spans="1:20" ht="66.599999999999994" customHeight="1" x14ac:dyDescent="0.2">
      <c r="A13" s="14"/>
      <c r="B13" s="14"/>
      <c r="C13" s="14"/>
      <c r="D13" s="15"/>
      <c r="E13" s="15"/>
      <c r="F13" s="22" t="b">
        <f t="shared" si="0"/>
        <v>0</v>
      </c>
      <c r="G13" s="8"/>
      <c r="H13" s="22" t="b">
        <f t="shared" si="1"/>
        <v>0</v>
      </c>
      <c r="I13" s="2"/>
      <c r="J13" s="8">
        <f t="shared" si="2"/>
        <v>0</v>
      </c>
      <c r="K13" s="2" t="str">
        <f t="shared" si="3"/>
        <v>BAJO - VERDE</v>
      </c>
      <c r="L13" s="17"/>
      <c r="M13" s="16"/>
      <c r="N13" s="16"/>
      <c r="O13" s="17"/>
      <c r="P13" s="17"/>
      <c r="Q13" s="17"/>
      <c r="R13" s="18"/>
      <c r="S13" s="18"/>
      <c r="T13" s="16"/>
    </row>
    <row r="14" spans="1:20" ht="66.599999999999994" customHeight="1" x14ac:dyDescent="0.2">
      <c r="A14" s="13"/>
      <c r="B14" s="13"/>
      <c r="C14" s="13"/>
      <c r="D14" s="7"/>
      <c r="E14" s="7"/>
      <c r="F14" s="22" t="b">
        <f t="shared" si="0"/>
        <v>0</v>
      </c>
      <c r="G14" s="8"/>
      <c r="H14" s="22" t="b">
        <f t="shared" si="1"/>
        <v>0</v>
      </c>
      <c r="I14" s="2"/>
      <c r="J14" s="8">
        <f t="shared" si="2"/>
        <v>0</v>
      </c>
      <c r="K14" s="2" t="str">
        <f t="shared" si="3"/>
        <v>BAJO - VERDE</v>
      </c>
      <c r="L14" s="9"/>
      <c r="M14" s="8"/>
      <c r="N14" s="16"/>
      <c r="O14" s="9"/>
      <c r="P14" s="17"/>
      <c r="Q14" s="9"/>
      <c r="R14" s="10"/>
      <c r="S14" s="8"/>
      <c r="T14" s="8"/>
    </row>
    <row r="15" spans="1:20" ht="66.599999999999994" customHeight="1" x14ac:dyDescent="0.2">
      <c r="A15" s="13"/>
      <c r="B15" s="13"/>
      <c r="C15" s="13"/>
      <c r="D15" s="7"/>
      <c r="E15" s="7"/>
      <c r="F15" s="22" t="b">
        <f t="shared" si="0"/>
        <v>0</v>
      </c>
      <c r="G15" s="8"/>
      <c r="H15" s="22" t="b">
        <f t="shared" si="1"/>
        <v>0</v>
      </c>
      <c r="I15" s="2"/>
      <c r="J15" s="8">
        <f t="shared" si="2"/>
        <v>0</v>
      </c>
      <c r="K15" s="2" t="str">
        <f t="shared" si="3"/>
        <v>BAJO - VERDE</v>
      </c>
      <c r="L15" s="9"/>
      <c r="M15" s="8"/>
      <c r="N15" s="16"/>
      <c r="O15" s="9"/>
      <c r="P15" s="17"/>
      <c r="Q15" s="9"/>
      <c r="R15" s="10"/>
      <c r="S15" s="8"/>
      <c r="T15" s="8"/>
    </row>
    <row r="16" spans="1:20" ht="66.599999999999994" customHeight="1" x14ac:dyDescent="0.2">
      <c r="A16" s="13"/>
      <c r="B16" s="13"/>
      <c r="C16" s="13"/>
      <c r="D16" s="7"/>
      <c r="E16" s="7"/>
      <c r="F16" s="22" t="b">
        <f t="shared" si="0"/>
        <v>0</v>
      </c>
      <c r="G16" s="8"/>
      <c r="H16" s="22" t="b">
        <f t="shared" si="1"/>
        <v>0</v>
      </c>
      <c r="I16" s="2"/>
      <c r="J16" s="8">
        <f t="shared" si="2"/>
        <v>0</v>
      </c>
      <c r="K16" s="2" t="str">
        <f t="shared" si="3"/>
        <v>BAJO - VERDE</v>
      </c>
      <c r="L16" s="9"/>
      <c r="M16" s="8"/>
      <c r="N16" s="16"/>
      <c r="O16" s="9"/>
      <c r="P16" s="17"/>
      <c r="Q16" s="9"/>
      <c r="R16" s="10"/>
      <c r="S16" s="8"/>
      <c r="T16" s="8"/>
    </row>
    <row r="17" spans="1:20" ht="66.599999999999994" customHeight="1" x14ac:dyDescent="0.2">
      <c r="A17" s="13"/>
      <c r="B17" s="13"/>
      <c r="C17" s="13"/>
      <c r="D17" s="7"/>
      <c r="E17" s="7"/>
      <c r="F17" s="22" t="b">
        <f t="shared" si="0"/>
        <v>0</v>
      </c>
      <c r="G17" s="8"/>
      <c r="H17" s="22" t="b">
        <f t="shared" si="1"/>
        <v>0</v>
      </c>
      <c r="I17" s="2"/>
      <c r="J17" s="8">
        <f t="shared" si="2"/>
        <v>0</v>
      </c>
      <c r="K17" s="2" t="str">
        <f t="shared" si="3"/>
        <v>BAJO - VERDE</v>
      </c>
      <c r="L17" s="9"/>
      <c r="M17" s="8"/>
      <c r="N17" s="16"/>
      <c r="O17" s="9"/>
      <c r="P17" s="17"/>
      <c r="Q17" s="9"/>
      <c r="R17" s="10"/>
      <c r="S17" s="8"/>
      <c r="T17" s="8"/>
    </row>
    <row r="18" spans="1:20" ht="66.599999999999994" customHeight="1" x14ac:dyDescent="0.2">
      <c r="A18" s="13"/>
      <c r="B18" s="13"/>
      <c r="C18" s="13"/>
      <c r="D18" s="7"/>
      <c r="E18" s="7"/>
      <c r="F18" s="22" t="b">
        <f t="shared" si="0"/>
        <v>0</v>
      </c>
      <c r="G18" s="8"/>
      <c r="H18" s="22" t="b">
        <f t="shared" si="1"/>
        <v>0</v>
      </c>
      <c r="I18" s="2"/>
      <c r="J18" s="8">
        <f t="shared" si="2"/>
        <v>0</v>
      </c>
      <c r="K18" s="2" t="str">
        <f t="shared" si="3"/>
        <v>BAJO - VERDE</v>
      </c>
      <c r="L18" s="9"/>
      <c r="M18" s="8"/>
      <c r="N18" s="16"/>
      <c r="O18" s="9"/>
      <c r="P18" s="17"/>
      <c r="Q18" s="9"/>
      <c r="R18" s="10"/>
      <c r="S18" s="8"/>
      <c r="T18" s="8"/>
    </row>
    <row r="19" spans="1:20" x14ac:dyDescent="0.2">
      <c r="A19" s="11"/>
      <c r="B19" s="11"/>
      <c r="C19" s="11"/>
      <c r="D19" s="11"/>
      <c r="E19" s="12"/>
      <c r="F19" s="11"/>
      <c r="G19" s="11"/>
      <c r="H19" s="11"/>
      <c r="I19" s="11"/>
      <c r="J19" s="11"/>
      <c r="K19" s="11"/>
      <c r="L19" s="11"/>
      <c r="M19" s="11"/>
      <c r="N19" s="11"/>
      <c r="O19" s="11"/>
      <c r="P19" s="11"/>
      <c r="Q19" s="11"/>
      <c r="R19" s="11"/>
      <c r="S19" s="11"/>
      <c r="T19" s="11"/>
    </row>
    <row r="20" spans="1:20" x14ac:dyDescent="0.2">
      <c r="A20" s="11"/>
      <c r="B20" s="11"/>
      <c r="C20" s="11"/>
      <c r="D20" s="11"/>
      <c r="E20" s="12"/>
      <c r="F20" s="11"/>
      <c r="G20" s="11"/>
      <c r="H20" s="11"/>
      <c r="I20" s="11"/>
      <c r="J20" s="11"/>
      <c r="K20" s="11"/>
      <c r="L20" s="11"/>
      <c r="M20" s="11"/>
      <c r="N20" s="11"/>
      <c r="O20" s="11"/>
      <c r="P20" s="11"/>
      <c r="Q20" s="11"/>
      <c r="R20" s="11"/>
      <c r="S20" s="11"/>
      <c r="T20" s="11"/>
    </row>
    <row r="21" spans="1:20" x14ac:dyDescent="0.2">
      <c r="A21" s="11"/>
      <c r="B21" s="11"/>
      <c r="C21" s="11"/>
      <c r="D21" s="11"/>
      <c r="E21" s="12"/>
      <c r="F21" s="11"/>
      <c r="G21" s="11"/>
      <c r="H21" s="11"/>
      <c r="I21" s="11"/>
      <c r="J21" s="11"/>
      <c r="K21" s="11"/>
      <c r="L21" s="11"/>
      <c r="M21" s="11"/>
      <c r="N21" s="11"/>
      <c r="O21" s="11"/>
      <c r="P21" s="11"/>
      <c r="Q21" s="11"/>
      <c r="R21" s="11"/>
      <c r="S21" s="11"/>
      <c r="T21" s="11"/>
    </row>
    <row r="22" spans="1:20" x14ac:dyDescent="0.2">
      <c r="A22" s="11"/>
      <c r="B22" s="11"/>
      <c r="C22" s="11"/>
      <c r="D22" s="11"/>
      <c r="E22" s="12"/>
      <c r="F22" s="11"/>
      <c r="G22" s="11"/>
      <c r="H22" s="11"/>
      <c r="I22" s="11"/>
      <c r="J22" s="11"/>
      <c r="K22" s="11"/>
      <c r="L22" s="11"/>
      <c r="M22" s="11"/>
      <c r="N22" s="11"/>
      <c r="O22" s="11"/>
      <c r="P22" s="11"/>
      <c r="Q22" s="11"/>
      <c r="R22" s="11"/>
      <c r="S22" s="11"/>
      <c r="T22" s="11"/>
    </row>
    <row r="23" spans="1:20" x14ac:dyDescent="0.2">
      <c r="A23" s="11"/>
      <c r="B23" s="11"/>
      <c r="C23" s="11"/>
      <c r="D23" s="11"/>
      <c r="E23" s="12"/>
      <c r="F23" s="11"/>
      <c r="G23" s="11"/>
      <c r="H23" s="11"/>
      <c r="I23" s="11"/>
      <c r="J23" s="11"/>
      <c r="K23" s="11"/>
      <c r="L23" s="11"/>
      <c r="M23" s="11"/>
      <c r="N23" s="11"/>
      <c r="O23" s="11"/>
      <c r="P23" s="11"/>
      <c r="Q23" s="11"/>
      <c r="R23" s="11"/>
      <c r="S23" s="11"/>
      <c r="T23" s="11"/>
    </row>
    <row r="24" spans="1:20" x14ac:dyDescent="0.2">
      <c r="A24" s="11"/>
      <c r="B24" s="11"/>
      <c r="C24" s="11"/>
      <c r="D24" s="11"/>
      <c r="E24" s="12"/>
      <c r="F24" s="11"/>
      <c r="G24" s="11"/>
      <c r="H24" s="11"/>
      <c r="I24" s="11"/>
      <c r="J24" s="11"/>
      <c r="K24" s="11"/>
      <c r="L24" s="11"/>
      <c r="M24" s="11"/>
      <c r="N24" s="11"/>
      <c r="O24" s="11"/>
      <c r="P24" s="11"/>
      <c r="Q24" s="11"/>
      <c r="R24" s="11"/>
      <c r="S24" s="11"/>
      <c r="T24" s="11"/>
    </row>
    <row r="25" spans="1:20" x14ac:dyDescent="0.2">
      <c r="A25" s="11"/>
      <c r="B25" s="11"/>
      <c r="C25" s="11"/>
      <c r="D25" s="11"/>
      <c r="E25" s="12"/>
      <c r="F25" s="11"/>
      <c r="G25" s="11"/>
      <c r="H25" s="11"/>
      <c r="I25" s="11"/>
      <c r="J25" s="11"/>
      <c r="K25" s="11"/>
      <c r="L25" s="11"/>
      <c r="M25" s="11"/>
      <c r="N25" s="11"/>
      <c r="O25" s="11"/>
      <c r="P25" s="11"/>
      <c r="Q25" s="11"/>
      <c r="R25" s="11"/>
      <c r="S25" s="11"/>
      <c r="T25" s="11"/>
    </row>
    <row r="26" spans="1:20" x14ac:dyDescent="0.2">
      <c r="A26" s="11"/>
      <c r="B26" s="11"/>
      <c r="C26" s="11"/>
      <c r="D26" s="11"/>
      <c r="E26" s="12"/>
      <c r="F26" s="11"/>
      <c r="G26" s="11"/>
      <c r="H26" s="11"/>
      <c r="I26" s="11"/>
      <c r="J26" s="11"/>
      <c r="K26" s="11"/>
      <c r="L26" s="11"/>
      <c r="M26" s="11"/>
      <c r="N26" s="11"/>
      <c r="O26" s="11"/>
      <c r="P26" s="11"/>
      <c r="Q26" s="11"/>
      <c r="R26" s="11"/>
      <c r="S26" s="11"/>
      <c r="T26" s="11"/>
    </row>
    <row r="27" spans="1:20" x14ac:dyDescent="0.2">
      <c r="A27" s="11"/>
      <c r="B27" s="11"/>
      <c r="C27" s="11"/>
      <c r="D27" s="11"/>
      <c r="E27" s="12"/>
      <c r="F27" s="11"/>
      <c r="G27" s="11"/>
      <c r="H27" s="11"/>
      <c r="I27" s="11"/>
      <c r="J27" s="11"/>
      <c r="K27" s="11"/>
      <c r="L27" s="11"/>
      <c r="M27" s="11"/>
      <c r="N27" s="11"/>
      <c r="O27" s="11"/>
      <c r="P27" s="11"/>
      <c r="Q27" s="11"/>
      <c r="R27" s="11"/>
      <c r="S27" s="11"/>
      <c r="T27" s="11"/>
    </row>
    <row r="28" spans="1:20" x14ac:dyDescent="0.2">
      <c r="A28" s="11"/>
      <c r="B28" s="11"/>
      <c r="C28" s="11"/>
      <c r="D28" s="11"/>
      <c r="E28" s="12"/>
      <c r="F28" s="11"/>
      <c r="G28" s="11"/>
      <c r="H28" s="11"/>
      <c r="I28" s="11"/>
      <c r="J28" s="11"/>
      <c r="K28" s="11"/>
      <c r="L28" s="11"/>
      <c r="M28" s="11"/>
      <c r="N28" s="11"/>
      <c r="O28" s="11"/>
      <c r="P28" s="11"/>
      <c r="Q28" s="11"/>
      <c r="R28" s="11"/>
      <c r="S28" s="11"/>
      <c r="T28" s="11"/>
    </row>
    <row r="29" spans="1:20" x14ac:dyDescent="0.2">
      <c r="A29" s="11"/>
      <c r="B29" s="11"/>
      <c r="C29" s="11"/>
      <c r="D29" s="11"/>
      <c r="E29" s="12"/>
      <c r="F29" s="11"/>
      <c r="G29" s="11"/>
      <c r="H29" s="11"/>
      <c r="I29" s="11"/>
      <c r="J29" s="11"/>
      <c r="K29" s="11"/>
      <c r="L29" s="11"/>
      <c r="M29" s="11"/>
      <c r="N29" s="11"/>
      <c r="O29" s="11"/>
      <c r="P29" s="11"/>
      <c r="Q29" s="11"/>
      <c r="R29" s="11"/>
      <c r="S29" s="11"/>
      <c r="T29" s="11"/>
    </row>
    <row r="30" spans="1:20" x14ac:dyDescent="0.2">
      <c r="A30" s="11"/>
      <c r="B30" s="11"/>
      <c r="C30" s="11"/>
      <c r="D30" s="11"/>
      <c r="E30" s="12"/>
      <c r="F30" s="11"/>
      <c r="G30" s="11"/>
      <c r="H30" s="11"/>
      <c r="I30" s="11"/>
      <c r="J30" s="11"/>
      <c r="K30" s="11"/>
      <c r="L30" s="11"/>
      <c r="M30" s="11"/>
      <c r="N30" s="11"/>
      <c r="O30" s="11"/>
      <c r="P30" s="11"/>
      <c r="Q30" s="11"/>
      <c r="R30" s="11"/>
      <c r="S30" s="11"/>
      <c r="T30" s="11"/>
    </row>
    <row r="31" spans="1:20" x14ac:dyDescent="0.2">
      <c r="A31" s="11"/>
      <c r="B31" s="11"/>
      <c r="C31" s="11"/>
      <c r="D31" s="11"/>
      <c r="E31" s="12"/>
      <c r="F31" s="11"/>
      <c r="G31" s="11"/>
      <c r="H31" s="11"/>
      <c r="I31" s="11"/>
      <c r="J31" s="11"/>
      <c r="K31" s="11"/>
      <c r="L31" s="11"/>
      <c r="M31" s="11"/>
      <c r="N31" s="11"/>
      <c r="O31" s="11"/>
      <c r="P31" s="11"/>
      <c r="Q31" s="11"/>
      <c r="R31" s="11"/>
      <c r="S31" s="11"/>
      <c r="T31" s="11"/>
    </row>
    <row r="32" spans="1:20" x14ac:dyDescent="0.2">
      <c r="A32" s="11"/>
      <c r="B32" s="11"/>
      <c r="C32" s="11"/>
      <c r="D32" s="11"/>
      <c r="E32" s="12"/>
      <c r="F32" s="11"/>
      <c r="G32" s="11"/>
      <c r="H32" s="11"/>
      <c r="I32" s="11"/>
      <c r="J32" s="11"/>
      <c r="K32" s="11"/>
      <c r="L32" s="11"/>
      <c r="M32" s="11"/>
      <c r="N32" s="11"/>
      <c r="O32" s="11"/>
      <c r="P32" s="11"/>
      <c r="Q32" s="11"/>
      <c r="R32" s="11"/>
      <c r="S32" s="11"/>
      <c r="T32" s="11"/>
    </row>
    <row r="33" spans="1:20" x14ac:dyDescent="0.2">
      <c r="A33" s="11"/>
      <c r="B33" s="11"/>
      <c r="C33" s="11"/>
      <c r="D33" s="11"/>
      <c r="E33" s="12"/>
      <c r="F33" s="11"/>
      <c r="G33" s="11"/>
      <c r="H33" s="11"/>
      <c r="I33" s="11"/>
      <c r="J33" s="11"/>
      <c r="K33" s="11"/>
      <c r="L33" s="11"/>
      <c r="M33" s="11"/>
      <c r="N33" s="11"/>
      <c r="O33" s="11"/>
      <c r="P33" s="11"/>
      <c r="Q33" s="11"/>
      <c r="R33" s="11"/>
      <c r="S33" s="11"/>
      <c r="T33" s="11"/>
    </row>
    <row r="34" spans="1:20" x14ac:dyDescent="0.2">
      <c r="A34" s="11"/>
      <c r="B34" s="11"/>
      <c r="C34" s="11"/>
      <c r="D34" s="11"/>
      <c r="E34" s="12"/>
      <c r="F34" s="11"/>
      <c r="G34" s="11"/>
      <c r="H34" s="11"/>
      <c r="I34" s="11"/>
      <c r="J34" s="11"/>
      <c r="K34" s="11"/>
      <c r="L34" s="11"/>
      <c r="M34" s="11"/>
      <c r="N34" s="11"/>
      <c r="O34" s="11"/>
      <c r="P34" s="11"/>
      <c r="Q34" s="11"/>
      <c r="R34" s="11"/>
      <c r="S34" s="11"/>
      <c r="T34" s="11"/>
    </row>
    <row r="35" spans="1:20" x14ac:dyDescent="0.2">
      <c r="A35" s="11"/>
      <c r="B35" s="11"/>
      <c r="C35" s="11"/>
      <c r="D35" s="11"/>
      <c r="E35" s="12"/>
      <c r="F35" s="11"/>
      <c r="G35" s="11"/>
      <c r="H35" s="11"/>
      <c r="I35" s="11"/>
      <c r="J35" s="11"/>
      <c r="K35" s="11"/>
      <c r="L35" s="11"/>
      <c r="M35" s="11"/>
      <c r="N35" s="11"/>
      <c r="O35" s="11"/>
      <c r="P35" s="11"/>
      <c r="Q35" s="11"/>
      <c r="R35" s="11"/>
      <c r="S35" s="11"/>
      <c r="T35" s="11"/>
    </row>
    <row r="36" spans="1:20" x14ac:dyDescent="0.2">
      <c r="A36" s="11"/>
      <c r="B36" s="11"/>
      <c r="C36" s="11"/>
      <c r="D36" s="11"/>
      <c r="E36" s="12"/>
      <c r="F36" s="11"/>
      <c r="G36" s="11"/>
      <c r="H36" s="11"/>
      <c r="I36" s="11"/>
      <c r="J36" s="11"/>
      <c r="K36" s="11"/>
      <c r="L36" s="11"/>
      <c r="M36" s="11"/>
      <c r="N36" s="11"/>
      <c r="O36" s="11"/>
      <c r="P36" s="11"/>
      <c r="Q36" s="11"/>
      <c r="R36" s="11"/>
      <c r="S36" s="11"/>
      <c r="T36" s="11"/>
    </row>
    <row r="37" spans="1:20" x14ac:dyDescent="0.2">
      <c r="A37" s="11"/>
      <c r="B37" s="11"/>
      <c r="C37" s="11"/>
      <c r="D37" s="11"/>
      <c r="E37" s="12"/>
      <c r="F37" s="11"/>
      <c r="G37" s="11"/>
      <c r="H37" s="11"/>
      <c r="I37" s="11"/>
      <c r="J37" s="11"/>
      <c r="K37" s="11"/>
      <c r="L37" s="11"/>
      <c r="M37" s="11"/>
      <c r="N37" s="11"/>
      <c r="O37" s="11"/>
      <c r="P37" s="11"/>
      <c r="Q37" s="11"/>
      <c r="R37" s="11"/>
      <c r="S37" s="11"/>
      <c r="T37" s="11"/>
    </row>
    <row r="38" spans="1:20" x14ac:dyDescent="0.2">
      <c r="A38" s="11"/>
      <c r="B38" s="11"/>
      <c r="C38" s="11"/>
      <c r="D38" s="11"/>
      <c r="E38" s="12"/>
      <c r="F38" s="11"/>
      <c r="G38" s="11"/>
      <c r="H38" s="11"/>
      <c r="I38" s="11"/>
      <c r="J38" s="11"/>
      <c r="K38" s="11"/>
      <c r="L38" s="11"/>
      <c r="M38" s="11"/>
      <c r="N38" s="11"/>
      <c r="O38" s="11"/>
      <c r="P38" s="11"/>
      <c r="Q38" s="11"/>
      <c r="R38" s="11"/>
      <c r="S38" s="11"/>
      <c r="T38" s="11"/>
    </row>
    <row r="39" spans="1:20" x14ac:dyDescent="0.2">
      <c r="A39" s="11"/>
      <c r="B39" s="11"/>
      <c r="C39" s="11"/>
      <c r="D39" s="11"/>
      <c r="E39" s="12"/>
      <c r="F39" s="11"/>
      <c r="G39" s="11"/>
      <c r="H39" s="11"/>
      <c r="I39" s="11"/>
      <c r="J39" s="11"/>
      <c r="K39" s="11"/>
      <c r="L39" s="11"/>
      <c r="M39" s="11"/>
      <c r="N39" s="11"/>
      <c r="O39" s="11"/>
      <c r="P39" s="11"/>
      <c r="Q39" s="11"/>
      <c r="R39" s="11"/>
      <c r="S39" s="11"/>
      <c r="T39" s="11"/>
    </row>
    <row r="40" spans="1:20" x14ac:dyDescent="0.2">
      <c r="A40" s="11"/>
      <c r="B40" s="11"/>
      <c r="C40" s="11"/>
      <c r="D40" s="11"/>
      <c r="E40" s="12"/>
      <c r="F40" s="11"/>
      <c r="G40" s="11"/>
      <c r="H40" s="11"/>
      <c r="I40" s="11"/>
      <c r="J40" s="11"/>
      <c r="K40" s="11"/>
      <c r="L40" s="11"/>
      <c r="M40" s="11"/>
      <c r="N40" s="11"/>
      <c r="O40" s="11"/>
      <c r="P40" s="11"/>
      <c r="Q40" s="11"/>
      <c r="R40" s="11"/>
      <c r="S40" s="11"/>
      <c r="T40" s="11"/>
    </row>
    <row r="41" spans="1:20" x14ac:dyDescent="0.2">
      <c r="A41" s="11"/>
      <c r="B41" s="11"/>
      <c r="C41" s="11"/>
      <c r="D41" s="11"/>
      <c r="E41" s="12"/>
      <c r="F41" s="11"/>
      <c r="G41" s="11"/>
      <c r="H41" s="11"/>
      <c r="I41" s="11"/>
      <c r="J41" s="11"/>
      <c r="K41" s="11"/>
      <c r="L41" s="11"/>
      <c r="M41" s="11"/>
      <c r="N41" s="11"/>
      <c r="O41" s="11"/>
      <c r="P41" s="11"/>
      <c r="Q41" s="11"/>
      <c r="R41" s="11"/>
      <c r="S41" s="11"/>
      <c r="T41" s="11"/>
    </row>
    <row r="42" spans="1:20" x14ac:dyDescent="0.2">
      <c r="A42" s="11"/>
      <c r="B42" s="11"/>
      <c r="C42" s="11"/>
      <c r="D42" s="11"/>
      <c r="E42" s="12"/>
      <c r="F42" s="11"/>
      <c r="G42" s="11"/>
      <c r="H42" s="11"/>
      <c r="I42" s="11"/>
      <c r="J42" s="11"/>
      <c r="K42" s="11"/>
      <c r="L42" s="11"/>
      <c r="M42" s="11"/>
      <c r="N42" s="11"/>
      <c r="O42" s="11"/>
      <c r="P42" s="11"/>
      <c r="Q42" s="11"/>
      <c r="R42" s="11"/>
      <c r="S42" s="11"/>
      <c r="T42" s="11"/>
    </row>
  </sheetData>
  <mergeCells count="23">
    <mergeCell ref="A7:E8"/>
    <mergeCell ref="T8:T9"/>
    <mergeCell ref="Q8:Q9"/>
    <mergeCell ref="O8:O9"/>
    <mergeCell ref="R8:R9"/>
    <mergeCell ref="F7:K7"/>
    <mergeCell ref="P8:P9"/>
    <mergeCell ref="B3:S4"/>
    <mergeCell ref="J8:K8"/>
    <mergeCell ref="A1:A4"/>
    <mergeCell ref="L7:N7"/>
    <mergeCell ref="L8:L9"/>
    <mergeCell ref="M8:M9"/>
    <mergeCell ref="N8:N9"/>
    <mergeCell ref="B1:S2"/>
    <mergeCell ref="S8:S9"/>
    <mergeCell ref="B5:L5"/>
    <mergeCell ref="F9:G9"/>
    <mergeCell ref="H9:I9"/>
    <mergeCell ref="F8:I8"/>
    <mergeCell ref="B6:D6"/>
    <mergeCell ref="F6:T6"/>
    <mergeCell ref="O7:T7"/>
  </mergeCells>
  <pageMargins left="0.39370078740157483" right="0.39370078740157483" top="0.39370078740157483" bottom="0.39370078740157483" header="0.31496062992125984" footer="0.31496062992125984"/>
  <pageSetup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MAPA (2)</vt:lpstr>
      <vt:lpstr>MAPA</vt:lpstr>
      <vt:lpstr>'MAPA (2)'!Área_de_impresión</vt:lpstr>
      <vt:lpstr>MAPA!Títulos_a_imprimir</vt:lpstr>
      <vt:lpstr>'MAPA (2)'!Títulos_a_imprimir</vt:lpstr>
    </vt:vector>
  </TitlesOfParts>
  <Company>HOGAR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Andres V</dc:creator>
  <cp:lastModifiedBy>Full name</cp:lastModifiedBy>
  <cp:lastPrinted>2019-03-08T15:39:14Z</cp:lastPrinted>
  <dcterms:created xsi:type="dcterms:W3CDTF">2008-05-28T13:27:47Z</dcterms:created>
  <dcterms:modified xsi:type="dcterms:W3CDTF">2020-11-23T16:18:07Z</dcterms:modified>
</cp:coreProperties>
</file>