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HMACHADO\Desktop\JOAN CASTRO\SEGUIMIENTOS\2021\2021-MARZO\"/>
    </mc:Choice>
  </mc:AlternateContent>
  <workbookProtection workbookAlgorithmName="SHA-512" workbookHashValue="su+AKTyFsEY8XoTam8QkLHWYFInMMvBNAtSj0mGiy50Ww8zApcr9g2ddampbK1qXMnSqSCmGxS40UIb6hDT5Fw==" workbookSaltValue="K7AI0zDljon4kgoyEFSK3g==" workbookSpinCount="100000" lockStructure="1"/>
  <bookViews>
    <workbookView xWindow="0" yWindow="0" windowWidth="24000" windowHeight="9330" tabRatio="698"/>
  </bookViews>
  <sheets>
    <sheet name="MAPA (2)" sheetId="33" r:id="rId1"/>
    <sheet name="MAPA" sheetId="19" state="hidden" r:id="rId2"/>
  </sheets>
  <definedNames>
    <definedName name="_xlnm._FilterDatabase" localSheetId="0" hidden="1">'MAPA (2)'!$A$9:$BG$9</definedName>
    <definedName name="_xlnm.Print_Area" localSheetId="0">'MAPA (2)'!$A$1:$BC$20</definedName>
    <definedName name="_xlnm.Print_Titles" localSheetId="1">MAPA!$7:$9</definedName>
    <definedName name="_xlnm.Print_Titles" localSheetId="0">'MAPA (2)'!$7:$9</definedName>
  </definedNames>
  <calcPr calcId="162913"/>
</workbook>
</file>

<file path=xl/calcChain.xml><?xml version="1.0" encoding="utf-8"?>
<calcChain xmlns="http://schemas.openxmlformats.org/spreadsheetml/2006/main">
  <c r="AY18" i="33" l="1"/>
  <c r="AZ18" i="33" s="1"/>
  <c r="BA18" i="33" s="1"/>
  <c r="AW18" i="33"/>
  <c r="AT18" i="33"/>
  <c r="AS18" i="33"/>
  <c r="AR18" i="33"/>
  <c r="AP18" i="33"/>
  <c r="AE18" i="33"/>
  <c r="AF18" i="33" s="1"/>
  <c r="AD18" i="33"/>
  <c r="AB18" i="33"/>
  <c r="Z18" i="33"/>
  <c r="Y18" i="33"/>
  <c r="X18" i="33"/>
  <c r="V18" i="33"/>
  <c r="Q18" i="33"/>
  <c r="P18" i="33"/>
  <c r="O18" i="33"/>
  <c r="M18" i="33"/>
  <c r="G18" i="33"/>
  <c r="AB16" i="33" l="1"/>
  <c r="AB14" i="33"/>
  <c r="AB12" i="33"/>
  <c r="AB10" i="33"/>
  <c r="V16" i="33"/>
  <c r="V14" i="33"/>
  <c r="V12" i="33"/>
  <c r="V10" i="33"/>
  <c r="AY16" i="33" l="1"/>
  <c r="AZ16" i="33" s="1"/>
  <c r="BA16" i="33" s="1"/>
  <c r="AW16" i="33"/>
  <c r="AY14" i="33"/>
  <c r="AZ14" i="33" s="1"/>
  <c r="BA14" i="33" s="1"/>
  <c r="AW14" i="33"/>
  <c r="AY12" i="33"/>
  <c r="AZ12" i="33" s="1"/>
  <c r="BA12" i="33" s="1"/>
  <c r="AW12" i="33"/>
  <c r="AY10" i="33"/>
  <c r="AZ10" i="33" s="1"/>
  <c r="BA10" i="33" s="1"/>
  <c r="AW10" i="33"/>
  <c r="AP16" i="33" l="1"/>
  <c r="AP14" i="33"/>
  <c r="AP12" i="33"/>
  <c r="AP10" i="33"/>
  <c r="M12" i="33"/>
  <c r="M14" i="33"/>
  <c r="M16" i="33"/>
  <c r="M10" i="33"/>
  <c r="G10" i="33" l="1"/>
  <c r="G12" i="33" l="1"/>
  <c r="G14" i="33"/>
  <c r="G16" i="33"/>
  <c r="AT16" i="33" l="1"/>
  <c r="AS16" i="33"/>
  <c r="AR16" i="33"/>
  <c r="AD16" i="33"/>
  <c r="AE16" i="33" s="1"/>
  <c r="Z16" i="33"/>
  <c r="Y16" i="33"/>
  <c r="X16" i="33"/>
  <c r="Q16" i="33"/>
  <c r="P16" i="33"/>
  <c r="O16" i="33"/>
  <c r="AT14" i="33"/>
  <c r="AS14" i="33"/>
  <c r="AR14" i="33"/>
  <c r="AD14" i="33"/>
  <c r="AE14" i="33" s="1"/>
  <c r="Z14" i="33"/>
  <c r="Y14" i="33"/>
  <c r="X14" i="33"/>
  <c r="Q14" i="33"/>
  <c r="P14" i="33"/>
  <c r="O14" i="33"/>
  <c r="AT12" i="33"/>
  <c r="AS12" i="33"/>
  <c r="AR12" i="33"/>
  <c r="AD12" i="33"/>
  <c r="AE12" i="33" s="1"/>
  <c r="Z12" i="33"/>
  <c r="Y12" i="33"/>
  <c r="X12" i="33"/>
  <c r="Q12" i="33"/>
  <c r="P12" i="33"/>
  <c r="O12" i="33"/>
  <c r="AT10" i="33"/>
  <c r="AS10" i="33"/>
  <c r="AR10" i="33"/>
  <c r="AD10" i="33"/>
  <c r="AE10" i="33" s="1"/>
  <c r="Z10" i="33"/>
  <c r="Y10" i="33"/>
  <c r="X10" i="33"/>
  <c r="Q10" i="33"/>
  <c r="P10" i="33"/>
  <c r="O10" i="33"/>
  <c r="AF10" i="33" l="1"/>
  <c r="AF12" i="33"/>
  <c r="AF14" i="33"/>
  <c r="AF16" i="33"/>
  <c r="F10" i="19" l="1"/>
  <c r="H10" i="19"/>
  <c r="J10" i="19"/>
  <c r="K10" i="19" s="1"/>
  <c r="F11" i="19"/>
  <c r="H11" i="19"/>
  <c r="J11" i="19"/>
  <c r="K11" i="19" s="1"/>
  <c r="F12" i="19"/>
  <c r="H12" i="19"/>
  <c r="J12" i="19"/>
  <c r="K12" i="19" s="1"/>
  <c r="F13" i="19"/>
  <c r="H13" i="19"/>
  <c r="J13" i="19"/>
  <c r="K13" i="19" s="1"/>
  <c r="F14" i="19"/>
  <c r="H14" i="19"/>
  <c r="J14" i="19"/>
  <c r="K14" i="19" s="1"/>
  <c r="F15" i="19"/>
  <c r="H15" i="19"/>
  <c r="J15" i="19"/>
  <c r="K15" i="19" s="1"/>
  <c r="F16" i="19"/>
  <c r="H16" i="19"/>
  <c r="J16" i="19"/>
  <c r="K16" i="19" s="1"/>
  <c r="F17" i="19"/>
  <c r="H17" i="19"/>
  <c r="J17" i="19"/>
  <c r="K17" i="19" s="1"/>
  <c r="F18" i="19"/>
  <c r="H18" i="19"/>
  <c r="J18" i="19"/>
  <c r="K18" i="19" s="1"/>
</calcChain>
</file>

<file path=xl/sharedStrings.xml><?xml version="1.0" encoding="utf-8"?>
<sst xmlns="http://schemas.openxmlformats.org/spreadsheetml/2006/main" count="206" uniqueCount="153">
  <si>
    <t>RIESGO</t>
  </si>
  <si>
    <t>IMPACTO</t>
  </si>
  <si>
    <t>PROBABILIDAD</t>
  </si>
  <si>
    <t>CONTROLES EXISTENTES</t>
  </si>
  <si>
    <t>RESPONSABLES</t>
  </si>
  <si>
    <t>CRONOGRAMA</t>
  </si>
  <si>
    <t>INDICADOR</t>
  </si>
  <si>
    <t>EFECTOS (Consecuencias)</t>
  </si>
  <si>
    <t>CAUSAS (Factores internos y externos)</t>
  </si>
  <si>
    <t>INSTITUTO DE FINANCIAMIENTO, PROMOCIÓN Y DESARROLLO DE IBAGUÉ - INFIBAGUÉ -</t>
  </si>
  <si>
    <t>VERSIÓN: 01</t>
  </si>
  <si>
    <t>Página 1 de ____</t>
  </si>
  <si>
    <t>MAPA DE RIESGOS POR PROCESO</t>
  </si>
  <si>
    <t>CODIGO: FOR-GR-001</t>
  </si>
  <si>
    <t>Vigente desde: 2018/03/06</t>
  </si>
  <si>
    <t>PROCESO:</t>
  </si>
  <si>
    <t>TIPO DE RIESGOS</t>
  </si>
  <si>
    <t>ZONA DE RIESGO INHERENTE(COLOR)</t>
  </si>
  <si>
    <t>ADMINISTRACIÓN O TRATAMIENTO DEL RIESGO</t>
  </si>
  <si>
    <t>EVALUACIÓN</t>
  </si>
  <si>
    <t>CALIFICACIÓN</t>
  </si>
  <si>
    <t>DESCRIPCIÓN O DETALLE DEL RIESGO</t>
  </si>
  <si>
    <t>TIPO DE CONTROL</t>
  </si>
  <si>
    <t>OPCIÓN DE MANEJO</t>
  </si>
  <si>
    <t>ACTIVIDAD DE CONTROL</t>
  </si>
  <si>
    <t>EVIDENCIA</t>
  </si>
  <si>
    <t>IDENTIFICACIÓN DEL RIESGO</t>
  </si>
  <si>
    <t xml:space="preserve">  ANÁLISIS DEL RIESGO</t>
  </si>
  <si>
    <t xml:space="preserve"> VALORACIÓN DEL RIESGO</t>
  </si>
  <si>
    <t xml:space="preserve">NIVEL DEL RIESGO </t>
  </si>
  <si>
    <r>
      <t xml:space="preserve">VALORACION DEL RIESGO DESPUES DE CONTROLES
</t>
    </r>
    <r>
      <rPr>
        <b/>
        <u/>
        <sz val="8"/>
        <rFont val="Arial"/>
        <family val="2"/>
      </rPr>
      <t>RIESGO RESIDUAL</t>
    </r>
  </si>
  <si>
    <t>OBJETIVO DEL PROCESO:</t>
  </si>
  <si>
    <t xml:space="preserve">  ANÁLISIS DEL RIESGO INHERENTE</t>
  </si>
  <si>
    <t xml:space="preserve">VALORACION DEL RIESGO DESPUES DE CONTROLES
</t>
  </si>
  <si>
    <t>ETAPA / ACTIVIDAD</t>
  </si>
  <si>
    <t>AREA DE IMPACTO</t>
  </si>
  <si>
    <t>FUENTE DE RIESGO</t>
  </si>
  <si>
    <t xml:space="preserve">  ANÁLISIS DEL RIESGO RESIDUAL</t>
  </si>
  <si>
    <t>ZONA DE RIESGO RESIDUAL (COLOR)</t>
  </si>
  <si>
    <t>MAPA DE RIESGOS Y OPORTUNIDADES POR PROCESO</t>
  </si>
  <si>
    <t>OPORTUNIDADES</t>
  </si>
  <si>
    <t xml:space="preserve">  ANÁLISIS DE OPORTUNIDADES</t>
  </si>
  <si>
    <t>IDENTIFICACIÓN DEL RIESGO Y/O OPORTUNIDADES</t>
  </si>
  <si>
    <t>NIVEL DE LA OPORTUNIDAD</t>
  </si>
  <si>
    <t>ANALISIS DE RIESGO CON TRATAMIENTO</t>
  </si>
  <si>
    <t xml:space="preserve">  ANÁLISIS DE OPORTUNIDADES CON TRATAMIENTO</t>
  </si>
  <si>
    <t>ZONA DEOPORTUINIDAD CON TRATAMIENTO</t>
  </si>
  <si>
    <t>VALORACIÓN</t>
  </si>
  <si>
    <t>META Y % INDICADOR</t>
  </si>
  <si>
    <t>ZONA DE  OPORTUINIDAD</t>
  </si>
  <si>
    <t>OBSERVACIONES</t>
  </si>
  <si>
    <t>Página 1 de 1</t>
  </si>
  <si>
    <t>VERSIÓN: 03</t>
  </si>
  <si>
    <t>Vigente desde: 2019/02/27</t>
  </si>
  <si>
    <t>R1</t>
  </si>
  <si>
    <t>R2</t>
  </si>
  <si>
    <t>R3</t>
  </si>
  <si>
    <t>R4</t>
  </si>
  <si>
    <t>CONSECUTIVO</t>
  </si>
  <si>
    <t>R5</t>
  </si>
  <si>
    <t>GESTION DE RECURSOS FISICOS E INFRAESTRUCTURA</t>
  </si>
  <si>
    <t>INGRESO DE BIENES Y ELEMENTOS</t>
  </si>
  <si>
    <t>Atraso en los procesos de las área, insatisfacción del usuario, mala imagen de la entidad</t>
  </si>
  <si>
    <t>Proveedores, contratistas, mala especificación de las condiciones mínimas</t>
  </si>
  <si>
    <t>Deficiente calidad en bienes y elementos suministrados al instituto</t>
  </si>
  <si>
    <t>Riesgo de cumplimiento
Riesgo Operativo</t>
  </si>
  <si>
    <t>ALMACENAMIENTO Y PRESERVACION DE BIENES Y ELEMENTOS</t>
  </si>
  <si>
    <t>Riesgo operativo
Riesgo Financiero</t>
  </si>
  <si>
    <t>ENTREGA DE BIENES Y ELEMENTOS</t>
  </si>
  <si>
    <t>Entrega incorrecta de los elementos a los funcionarios del instituto</t>
  </si>
  <si>
    <t>Riesgo operativo
Riesgo Financiero
Riesgo Tecnológico</t>
  </si>
  <si>
    <t>RIESGOS ANTICORRUPCIÓN</t>
  </si>
  <si>
    <t>Afectación de los Activos de la Entidad,</t>
  </si>
  <si>
    <t>Falta de controles en la vigilancia, Falta de vigilancia en el ingreso de personal, Acceso de personal ajeno al Instituto para los inmuebles arrendados o en comodato</t>
  </si>
  <si>
    <t>Riesgo Estratégico</t>
  </si>
  <si>
    <t>Se adquiere en calidad de arrendamiento bodegas, para el almacenamiento de bienes, si se hace necesario</t>
  </si>
  <si>
    <t>Reducir el riesgo</t>
  </si>
  <si>
    <t>Evitar el riesgo</t>
  </si>
  <si>
    <t>Preventivo</t>
  </si>
  <si>
    <t>Meta: 80%</t>
  </si>
  <si>
    <t xml:space="preserve">Mayor control a los bienes del instituto </t>
  </si>
  <si>
    <t>Numero  de eventos presentados por  hurto y/o perdidas</t>
  </si>
  <si>
    <t>( Bienes entregados / bienes requeridos ) * 100</t>
  </si>
  <si>
    <t>Contrato de Vigilancia
Cámaras de Seguridad
Control de vigilancia de Ingreso y salida de la Entidad
Control Biométrico
Lockers personalizados al personal operativo de Alumbrado
Control de utilización de materiales conforme a los PQR's y reintegro periódico a Almacén
Check list periódico al parque automotor del Instituto
Chip de control de suministro de combustible.
Mecanismos de control de inventarios establecidos por el Grupo de Gestión de Activos y Recursos Físicos.</t>
  </si>
  <si>
    <t>Dirección Administrativa y Comercial /Grupo de Gestión de Activos y Recursos Físicos / Empresa de Vigilancia</t>
  </si>
  <si>
    <t>Tener contratos de compra con mayor claridad en las   especificaciones técnicas de los bienes a adquirir</t>
  </si>
  <si>
    <t>Grupo de gestión de activos y recursos físicos - Supervisores de contratos</t>
  </si>
  <si>
    <t>Deterioro de elementos , posible perdida  y desorganización física de bienes, generando atraso en las entregas de materiales al personal del instituto</t>
  </si>
  <si>
    <t xml:space="preserve"> falta de espacio y estantería suficiente para la organización física de los bienes generando  mala organizaciones de los elementos</t>
  </si>
  <si>
    <t>Dirección administrativa- grupo de gestión recursos físicos</t>
  </si>
  <si>
    <t>Personal de grupo de gestión y activos recursos físicos encargados de la entrega de elementos a los diferentes funcionarios del instituto, ordenes de salida con códigos de bienes incorrectos generados por personal encargado que digitar orden de salida</t>
  </si>
  <si>
    <t>Desactualización de la información</t>
  </si>
  <si>
    <t>Se continua la actualización de la  codificación en área física de los elementos conforme a códigos manejados en  software  de inventarios  interface con contabilidad.
Comprobante de salida de inventario
Formato de actualización y verificación de bienes
Revisoría Fiscal
Auditorías Internas
Depuración Contable
Comité de Bajas
Política Contable</t>
  </si>
  <si>
    <t>Grupo de gestión de activos y recursos físicos</t>
  </si>
  <si>
    <t>(Valor  por grupos  contables en  almacén / valor por grupos contables en contabilidad) *100</t>
  </si>
  <si>
    <t xml:space="preserve">por: posible insatisfacción en la prestación de servicios, probables demoras y dificultad para desarrollar correctamente  las actividades </t>
  </si>
  <si>
    <r>
      <t xml:space="preserve">Meta: </t>
    </r>
    <r>
      <rPr>
        <sz val="12"/>
        <rFont val="Arial"/>
        <family val="2"/>
      </rPr>
      <t>90%</t>
    </r>
  </si>
  <si>
    <r>
      <t xml:space="preserve">Oportunidades: </t>
    </r>
    <r>
      <rPr>
        <sz val="11"/>
        <rFont val="Arial"/>
        <family val="2"/>
      </rPr>
      <t>Actualización de  responsabilidades y verificación periódica delos bienes del instituto</t>
    </r>
  </si>
  <si>
    <r>
      <t xml:space="preserve">Resultado: </t>
    </r>
    <r>
      <rPr>
        <sz val="12"/>
        <rFont val="Arial"/>
        <family val="2"/>
      </rPr>
      <t>60%</t>
    </r>
  </si>
  <si>
    <t>Aumento del control  en  los bienes  de la entidad</t>
  </si>
  <si>
    <t>por:  hurtos, descuido  en el manejo de los bienes que genera Sanciones disciplinarias, fiscales y/o penales, detrimento patrimonial, Inexistencia de bienes requeridos para el normal funcionamiento de la Entidad.</t>
  </si>
  <si>
    <r>
      <t xml:space="preserve">Oportunidades:
</t>
    </r>
    <r>
      <rPr>
        <sz val="11"/>
        <rFont val="Arial"/>
        <family val="2"/>
      </rPr>
      <t xml:space="preserve">Hacer el seguimiento al plan anual de  adquisiciones </t>
    </r>
  </si>
  <si>
    <r>
      <t xml:space="preserve">Oportunidades:
</t>
    </r>
    <r>
      <rPr>
        <sz val="11"/>
        <rFont val="Arial"/>
        <family val="2"/>
      </rPr>
      <t>Verificación  periódica  de saldos de  inventarios</t>
    </r>
  </si>
  <si>
    <r>
      <rPr>
        <b/>
        <sz val="11"/>
        <rFont val="Arial"/>
        <family val="2"/>
      </rPr>
      <t xml:space="preserve">Oportunidades: </t>
    </r>
    <r>
      <rPr>
        <sz val="11"/>
        <rFont val="Arial"/>
        <family val="2"/>
      </rPr>
      <t xml:space="preserve">Actualizaciones de  las responsabilidades de los bienes a cargo de los funcionarios del instituto </t>
    </r>
  </si>
  <si>
    <t>DESARROLLAR ACTIVIDADES QUE CONTRIBUYAN CON EL MANEJO Y CONTROL DEL ALMACÉN GENERAL, ASÍ COMO LA SALVAGUARDA Y CUSTODIA DE LOS BIENES MUEBLES E INMUEBLES QUE SON DE PROPIEDAD DEL INSTITUTO DE FINANCIAMIENTO PROMOCIÓN Y DESARROLLO DE IBAGUÉ- INFIBAGUE, CON EL FIN DE GARANTIZAR EL SUMINISTRO OPORTUNO DE LOS ELEMENTOS NECESARIOS PARA EL NORMAL FUNCIONAMIENTO DE LAS DIFERENTES DEPENDENCIAS Y LA PRESTACIÓN DE LOS SERVICIOS.</t>
  </si>
  <si>
    <t>Apoyo con personal técnico para realizar pruebas de los elementos a adquirir al momento de recibo, verificación de cada elementos para determinar el cumplimiento de los requisitos exigidos, exigencias dentro de los procesos contractuales, puntuación en los procesos por calidad, exigencia de certificaciones de los bienes recibidos, manuales de funciones, registros fotográficos.</t>
  </si>
  <si>
    <r>
      <rPr>
        <b/>
        <sz val="11"/>
        <rFont val="Arial"/>
        <family val="2"/>
      </rPr>
      <t>Oportunidades:</t>
    </r>
    <r>
      <rPr>
        <sz val="11"/>
        <rFont val="Arial"/>
        <family val="2"/>
      </rPr>
      <t xml:space="preserve"> Reportes contables y de inventario</t>
    </r>
  </si>
  <si>
    <t>Meta: 2 casos</t>
  </si>
  <si>
    <t>Deterioro y/o perdida de elementos por falta de lugar de almacenamiento apropiado</t>
  </si>
  <si>
    <t>(Estantería requerida / Estantería disponible ) * 100</t>
  </si>
  <si>
    <r>
      <t xml:space="preserve">Oportunidades:
</t>
    </r>
    <r>
      <rPr>
        <sz val="11"/>
        <rFont val="Arial"/>
        <family val="2"/>
      </rPr>
      <t>Tener claridad en las especificaciones técnicas por parte del dueño del proceso o líder  que tiene la necesidad de elementos, equipos o material.</t>
    </r>
  </si>
  <si>
    <t>debido a: 
1) Limitaciones de espacio físico 
2) Cubiertas en mal estado 
3) Estanterías insuficientes y no adecuadas
4) Elementos desmontados por  mantenimiento y modernización del alumbrado publico.</t>
  </si>
  <si>
    <t>Realizar estrategias de optimización/adquisición  del espacio</t>
  </si>
  <si>
    <t>por:  afectaciones en los elementos y desorden. Desaprovechamiento de espacios
Detrimento patrimonial
Demoras en el proceso de inventario</t>
  </si>
  <si>
    <r>
      <t xml:space="preserve">Riesgos:
</t>
    </r>
    <r>
      <rPr>
        <sz val="11"/>
        <rFont val="Arial"/>
        <family val="2"/>
      </rPr>
      <t xml:space="preserve">Organizar el stock por tipos de elementos. Hacer evaluación técnica de existencias y valoración del inventario, conciliando y ajustando con contabilidad </t>
    </r>
  </si>
  <si>
    <t>Resultado:%</t>
  </si>
  <si>
    <t>Pérdida, robo o daño de recursos físicos de la Entidad.</t>
  </si>
  <si>
    <t xml:space="preserve">debido a: 
1) Descuido por parte de los funcionarios responsables de los elementos o activos utilizados 
2) Falencias en los controles establecidos en el servicio de vigilancia de la Entidad. 
3) Permisos de salida de bienes no autorizados.  
4) Falencias en los controles establecidos en el almacén. 
</t>
  </si>
  <si>
    <r>
      <rPr>
        <b/>
        <sz val="11"/>
        <rFont val="Arial"/>
        <family val="2"/>
      </rPr>
      <t>Riesgos:</t>
    </r>
    <r>
      <rPr>
        <sz val="11"/>
        <rFont val="Arial"/>
        <family val="2"/>
      </rPr>
      <t xml:space="preserve"> Circulares enviadas</t>
    </r>
  </si>
  <si>
    <t>debido a: 
1) No dejar especificaciones técnicas en el contrato.
2) Falta de revisión y conocimiento de las características de los elementos
3) Utilización de plataformas virtuales para realizar compras
4) No tener en cuenta al proceso de recursos físicos (supervisor) para la adquisición</t>
  </si>
  <si>
    <t>por: deficiencia en la parametrización con respecto a la parte contable, diferencia en los inventarios.
Faltantes/sobrantes
Errores en cantidades unitarias
Precios desactualizados
Errores en la migración y/o registro de la información 
Inconsistencias en entradas y salidas.
Sanciones disciplinarias</t>
  </si>
  <si>
    <r>
      <t xml:space="preserve">Riesgos:
</t>
    </r>
    <r>
      <rPr>
        <sz val="11"/>
        <rFont val="Arial"/>
        <family val="2"/>
      </rPr>
      <t>Enviar circulares periódicas a los encargados del proceso de vigilancia de la entidad para mayor control de las entradas y salidas de materiales, insumos o equipos.
Circulares a funcionarios, para recordar el aviso de cualquier tipo de traslado, se informe al almacén general</t>
    </r>
  </si>
  <si>
    <r>
      <rPr>
        <b/>
        <sz val="11"/>
        <rFont val="Arial"/>
        <family val="2"/>
      </rPr>
      <t xml:space="preserve">Oportunidades:
</t>
    </r>
    <r>
      <rPr>
        <sz val="11"/>
        <rFont val="Arial"/>
        <family val="2"/>
      </rPr>
      <t xml:space="preserve">Entrada  con registro  fotográfico.
Entradas  </t>
    </r>
  </si>
  <si>
    <r>
      <rPr>
        <b/>
        <sz val="11"/>
        <rFont val="Arial"/>
        <family val="2"/>
      </rPr>
      <t xml:space="preserve">Oportunidad: </t>
    </r>
    <r>
      <rPr>
        <sz val="11"/>
        <rFont val="Arial"/>
        <family val="2"/>
      </rPr>
      <t>Plan anual de adquisición 
Registro fotográfico de bodega (luminarias de sodio)</t>
    </r>
  </si>
  <si>
    <r>
      <rPr>
        <b/>
        <sz val="11"/>
        <rFont val="Arial"/>
        <family val="2"/>
      </rPr>
      <t>Riesgos:</t>
    </r>
    <r>
      <rPr>
        <sz val="11"/>
        <rFont val="Arial"/>
        <family val="2"/>
      </rPr>
      <t xml:space="preserve"> Registro fotográfico
Registro de asistencia
</t>
    </r>
  </si>
  <si>
    <t>debido a: 
1) Diligenciamiento incorrecto de las ordenes de salida
2) Fallas técnicas de los programas de apoyo
3) Entrega de elementos sin el comprobante de salida 
4) Personal no idóneo para el desarrollo de la labor 
5) Desconocimiento y falta de identificación de los bienes propiedad de Infibague 
6) Entrega incorrecta por parte del almacén de los elementos requeridos por las dependencias conforme al código de inventario
7) Exposición a cambios regulatorios, debido a factores internos o externos que afecten el normal funcionamiento del instituto y/o las dinámicas de este (Eventos climáticos y/o atmosféricos, epidemias, pandemias, eventos de orden público, eventos desarrollados de manera interna, terremotos, inundaciones, fallas eléctricas, etc.).</t>
  </si>
  <si>
    <t>SEGUIMIENTO A MARZO DE 2021</t>
  </si>
  <si>
    <t>ADMINISTRACIÓN DE INMUEBLES DE PROPIEDAD DEL INSTITUTO</t>
  </si>
  <si>
    <t>Activos Fijos del Instituto
Dejar de percibir ingresos por arrendamientos</t>
  </si>
  <si>
    <t>Recursos insuficientes de la bolsa de mantenimiento para cubrir la totalidad de la necesidad</t>
  </si>
  <si>
    <t>Riesgos Operativos,
Riesgo Financiero, Riesgo de Imagen</t>
  </si>
  <si>
    <t>Formato acta de visita a inspección de inmuebles
Informe de visita a inmuebles
Bolsa de Mantenimiento</t>
  </si>
  <si>
    <t>Líder del proceso y su equipo de trabajo/ Proyectos Especiales</t>
  </si>
  <si>
    <t>(actas visitas e inspección a inmuebles realizadas / 12 ) *¨100</t>
  </si>
  <si>
    <r>
      <rPr>
        <b/>
        <sz val="11"/>
        <rFont val="Arial"/>
        <family val="2"/>
      </rPr>
      <t xml:space="preserve">Riesgos:
</t>
    </r>
    <r>
      <rPr>
        <sz val="11"/>
        <rFont val="Arial"/>
        <family val="2"/>
      </rPr>
      <t>Contrato (especificaciones)
Registro fotográfico</t>
    </r>
  </si>
  <si>
    <r>
      <t>Resultado: 100</t>
    </r>
    <r>
      <rPr>
        <sz val="12"/>
        <rFont val="Arial"/>
        <family val="2"/>
      </rPr>
      <t>%</t>
    </r>
  </si>
  <si>
    <r>
      <rPr>
        <b/>
        <sz val="11"/>
        <rFont val="Arial"/>
        <family val="2"/>
      </rPr>
      <t xml:space="preserve">Riesgo: </t>
    </r>
    <r>
      <rPr>
        <sz val="11"/>
        <rFont val="Arial"/>
        <family val="2"/>
      </rPr>
      <t xml:space="preserve">
Registro fotográfico
Documentos del sistema IAS de inventarios
Contratación de personal (conciliación y ajuste del inventario)</t>
    </r>
  </si>
  <si>
    <r>
      <t xml:space="preserve">Riesgos:
</t>
    </r>
    <r>
      <rPr>
        <sz val="11"/>
        <rFont val="Arial"/>
        <family val="2"/>
      </rPr>
      <t>Aumentar controles (mensual)
Reorganización 
Mesas de trabajo</t>
    </r>
  </si>
  <si>
    <t>Resultado:0</t>
  </si>
  <si>
    <r>
      <t xml:space="preserve">Riesgos:
</t>
    </r>
    <r>
      <rPr>
        <sz val="11"/>
        <rFont val="Arial"/>
        <family val="2"/>
      </rPr>
      <t>Verificación de contrato y/o factura con los elementos recibidos (almacén - supervisor)</t>
    </r>
  </si>
  <si>
    <t xml:space="preserve">DETERIORO DE LOS INMUEBLES
</t>
  </si>
  <si>
    <r>
      <t>Meta: 90</t>
    </r>
    <r>
      <rPr>
        <sz val="12"/>
        <rFont val="Arial"/>
        <family val="2"/>
      </rPr>
      <t>%</t>
    </r>
  </si>
  <si>
    <t>Meta: 90%</t>
  </si>
  <si>
    <t>Debido a: 1) Falta de recursos (Bolsa de mantenimientos) 2) falta de planeación en mantenimiento preventivos y correctivos (presupuesto).3)  codependencia de la dirección operativa (personal para proyectar presupuestos de obra).4) priorización de reparaciones 5) falta de presupuestos y demora en los procesos contractuales 6) exposición a cambios regulatorios, debido a factores internos o externos que afecten el normal funcionamiento del instituto y/o las dinámicas de este (eventos climáticos y/o atmosféricos, pandemias, eventos de orden público, eventos desarrollados de manera interna, terremotos, inundaciones, etc.).</t>
  </si>
  <si>
    <t xml:space="preserve">Por: la inadecuada administración de los inmuebles, dejando de percibir ingresos por arrendamientos, mala imagen del instituto, pérdida de clientes y posibles accidentes
Aumento en los costos por demoras en mantenimientos
</t>
  </si>
  <si>
    <r>
      <rPr>
        <b/>
        <sz val="12"/>
        <rFont val="Arial"/>
        <family val="2"/>
      </rPr>
      <t>Riesgos:</t>
    </r>
    <r>
      <rPr>
        <sz val="12"/>
        <rFont val="Arial"/>
        <family val="2"/>
      </rPr>
      <t xml:space="preserve"> Actas de comité
Solicitud bolsa de mantenimiento
Matriz de inmuebles
</t>
    </r>
  </si>
  <si>
    <r>
      <t>Riesgos:</t>
    </r>
    <r>
      <rPr>
        <sz val="12"/>
        <rFont val="Arial"/>
        <family val="2"/>
      </rPr>
      <t xml:space="preserve"> Solicitar ante comités los requerimientos necesarios para reducir el deterioro de los inmuebles
Realizar seguimiento a las condiciones de los mismos.</t>
    </r>
  </si>
  <si>
    <t xml:space="preserve">Resultado: 25%
</t>
  </si>
  <si>
    <t xml:space="preserve">Indicador: Se espera realizar revisión y/o inspección al 80% de los inmueble, este indicador se medirá de manera anual.
Nota: Se plantea revisar los consumos energéticos, además avanzar en los seguimientos  de los consumos y pagos de los diferentes servicios con los que cuenta la entidad.
</t>
  </si>
  <si>
    <r>
      <t xml:space="preserve">INDICADOR
Meta: </t>
    </r>
    <r>
      <rPr>
        <sz val="12"/>
        <rFont val="Arial"/>
        <family val="2"/>
      </rPr>
      <t xml:space="preserve">Para la meta del indicador se espera entregar al menos el 90% de los bienes requeridos por funcionarios y personal de apoyo del instituto. Este indicador se mide de manera trimestral </t>
    </r>
    <r>
      <rPr>
        <b/>
        <sz val="12"/>
        <rFont val="Arial"/>
        <family val="2"/>
      </rPr>
      <t xml:space="preserve">
Resultado: </t>
    </r>
    <r>
      <rPr>
        <sz val="12"/>
        <rFont val="Arial"/>
        <family val="2"/>
      </rPr>
      <t>En el primer trimestre de la vigencia 2021, se han entregado los elementos solicitados.</t>
    </r>
  </si>
  <si>
    <r>
      <t xml:space="preserve">INDICADOR
Meta: </t>
    </r>
    <r>
      <rPr>
        <sz val="12"/>
        <rFont val="Arial"/>
        <family val="2"/>
      </rPr>
      <t>Para la meta del indicador se espera contar con al menos el 90% de la estantería necesaria para la localización de insumos, materiales y herramientas. Este indicador se mide de manera semestral.</t>
    </r>
    <r>
      <rPr>
        <b/>
        <sz val="12"/>
        <rFont val="Arial"/>
        <family val="2"/>
      </rPr>
      <t xml:space="preserve">
NOTA: </t>
    </r>
    <r>
      <rPr>
        <sz val="12"/>
        <rFont val="Arial"/>
        <family val="2"/>
      </rPr>
      <t>Se esta en proceso de cotización, se espera continuar con el presupuesto para continuar el proceso junto a secretaria general, se espera tener el proceso para el mes de MAYO.
Se espera realizar encerramiento de bodega de bajas.</t>
    </r>
  </si>
  <si>
    <r>
      <t xml:space="preserve">INDICADOR
Meta: </t>
    </r>
    <r>
      <rPr>
        <sz val="12"/>
        <rFont val="Arial"/>
        <family val="2"/>
      </rPr>
      <t>Para la meta del indicador se espera coincidir en al menos el 90% del valor de los activos entre el almacén y la oficina de contabilidad. Este indicador se mide de manera anual.</t>
    </r>
    <r>
      <rPr>
        <b/>
        <sz val="12"/>
        <rFont val="Arial"/>
        <family val="2"/>
      </rPr>
      <t xml:space="preserve">
NOTA: </t>
    </r>
    <r>
      <rPr>
        <sz val="12"/>
        <rFont val="Arial"/>
        <family val="2"/>
      </rPr>
      <t>Se hace revisión mensual de entre, almacén y contabilidad, de los grupos contables, para realizar los ajustes correspondientes.</t>
    </r>
  </si>
  <si>
    <r>
      <t xml:space="preserve">INDICADOR
Meta: </t>
    </r>
    <r>
      <rPr>
        <sz val="12"/>
        <rFont val="Arial"/>
        <family val="2"/>
      </rPr>
      <t>Para la meta del indicador se espera no superar en 2 eventos en el Numero  de hurtos y/o perdidas presentados en el año.</t>
    </r>
    <r>
      <rPr>
        <b/>
        <sz val="12"/>
        <rFont val="Arial"/>
        <family val="2"/>
      </rPr>
      <t xml:space="preserve">
NOTA: </t>
    </r>
    <r>
      <rPr>
        <sz val="12"/>
        <rFont val="Arial"/>
        <family val="2"/>
      </rPr>
      <t>No se han  presentado robos, aparte de los registrados al iniciar la vigencia 2020. En cuanto a estos hechos, se realizaron todos los tramites correspondientes, sin embargo,  la aseguradora aun no ha girado el monto contemplado (Se encuentra en proceso de espera)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</si>
</sst>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 * #,##0.00_ ;_ [$€]\ * \-#,##0.00_ ;_ [$€]\ * &quot;-&quot;??_ ;_ @_ "/>
  </numFmts>
  <fonts count="16" x14ac:knownFonts="1">
    <font>
      <sz val="10"/>
      <name val="Arial"/>
    </font>
    <font>
      <sz val="11"/>
      <color theme="1"/>
      <name val="Calibri"/>
      <family val="2"/>
      <scheme val="minor"/>
    </font>
    <font>
      <b/>
      <sz val="10"/>
      <name val="Arial"/>
      <family val="2"/>
    </font>
    <font>
      <sz val="10"/>
      <name val="Arial"/>
      <family val="2"/>
    </font>
    <font>
      <sz val="10"/>
      <name val="Arial"/>
      <family val="2"/>
    </font>
    <font>
      <sz val="12"/>
      <name val="Arial"/>
      <family val="2"/>
    </font>
    <font>
      <sz val="12"/>
      <name val="Arial"/>
      <family val="2"/>
    </font>
    <font>
      <sz val="11"/>
      <name val="Arial"/>
      <family val="2"/>
    </font>
    <font>
      <b/>
      <sz val="11"/>
      <name val="Arial"/>
      <family val="2"/>
    </font>
    <font>
      <b/>
      <sz val="8"/>
      <name val="Arial"/>
      <family val="2"/>
    </font>
    <font>
      <b/>
      <sz val="7"/>
      <name val="Arial"/>
      <family val="2"/>
    </font>
    <font>
      <b/>
      <u/>
      <sz val="8"/>
      <name val="Arial"/>
      <family val="2"/>
    </font>
    <font>
      <b/>
      <sz val="12"/>
      <name val="Arial"/>
      <family val="2"/>
    </font>
    <font>
      <b/>
      <sz val="18"/>
      <name val="Arial"/>
      <family val="2"/>
    </font>
    <font>
      <b/>
      <sz val="20"/>
      <name val="Arial"/>
      <family val="2"/>
    </font>
    <font>
      <sz val="10"/>
      <name val="Arial"/>
      <family val="2"/>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tint="-0.249977111117893"/>
        <bgColor indexed="64"/>
      </patternFill>
    </fill>
    <fill>
      <patternFill patternType="solid">
        <fgColor theme="0" tint="-0.249977111117893"/>
        <bgColor rgb="FF000000"/>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diagonal/>
    </border>
    <border>
      <left/>
      <right style="medium">
        <color indexed="64"/>
      </right>
      <top/>
      <bottom/>
      <diagonal/>
    </border>
    <border>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diagonal/>
    </border>
  </borders>
  <cellStyleXfs count="9">
    <xf numFmtId="0" fontId="0" fillId="0" borderId="0"/>
    <xf numFmtId="164" fontId="4" fillId="0" borderId="0" applyFont="0" applyFill="0" applyBorder="0" applyAlignment="0" applyProtection="0"/>
    <xf numFmtId="0" fontId="5" fillId="0" borderId="0"/>
    <xf numFmtId="0" fontId="6" fillId="0" borderId="0"/>
    <xf numFmtId="0" fontId="6" fillId="0" borderId="0"/>
    <xf numFmtId="0" fontId="1" fillId="0" borderId="0"/>
    <xf numFmtId="9" fontId="1" fillId="0" borderId="0" applyFont="0" applyFill="0" applyBorder="0" applyAlignment="0" applyProtection="0"/>
    <xf numFmtId="9" fontId="15" fillId="0" borderId="0" applyFont="0" applyFill="0" applyBorder="0" applyAlignment="0" applyProtection="0"/>
    <xf numFmtId="0" fontId="3" fillId="0" borderId="0"/>
  </cellStyleXfs>
  <cellXfs count="192">
    <xf numFmtId="0" fontId="0" fillId="0" borderId="0" xfId="0"/>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center" vertical="center" wrapText="1"/>
    </xf>
    <xf numFmtId="0" fontId="4" fillId="0" borderId="2" xfId="0" applyFont="1" applyBorder="1" applyAlignment="1">
      <alignment horizontal="center" vertical="center"/>
    </xf>
    <xf numFmtId="0" fontId="4" fillId="0" borderId="0" xfId="0" applyFont="1" applyAlignment="1">
      <alignment horizontal="left" vertical="center"/>
    </xf>
    <xf numFmtId="0" fontId="7" fillId="0" borderId="0" xfId="0" applyFont="1" applyAlignment="1">
      <alignment horizontal="center" vertical="center" wrapText="1"/>
    </xf>
    <xf numFmtId="0" fontId="7" fillId="2" borderId="1" xfId="0" quotePrefix="1" applyFont="1" applyFill="1" applyBorder="1" applyAlignment="1">
      <alignment horizontal="left" vertical="center" wrapText="1"/>
    </xf>
    <xf numFmtId="0" fontId="7" fillId="2" borderId="1" xfId="0" applyFont="1" applyFill="1" applyBorder="1" applyAlignment="1">
      <alignment horizontal="center" vertical="center"/>
    </xf>
    <xf numFmtId="0" fontId="7" fillId="2" borderId="1" xfId="0" quotePrefix="1"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2" borderId="0" xfId="0" applyFont="1" applyFill="1" applyAlignment="1">
      <alignment horizontal="center" vertical="center"/>
    </xf>
    <xf numFmtId="0" fontId="4" fillId="2" borderId="0" xfId="0" applyFont="1" applyFill="1" applyAlignment="1">
      <alignment horizontal="left" vertical="center"/>
    </xf>
    <xf numFmtId="0" fontId="7" fillId="2" borderId="1" xfId="0" quotePrefix="1" applyFont="1" applyFill="1" applyBorder="1" applyAlignment="1">
      <alignment vertical="center" wrapText="1"/>
    </xf>
    <xf numFmtId="0" fontId="7" fillId="2" borderId="2" xfId="0" quotePrefix="1" applyFont="1" applyFill="1" applyBorder="1" applyAlignment="1">
      <alignment vertical="center" wrapText="1"/>
    </xf>
    <xf numFmtId="0" fontId="7" fillId="2" borderId="2" xfId="0" quotePrefix="1" applyFont="1" applyFill="1" applyBorder="1" applyAlignment="1">
      <alignment horizontal="left" vertical="center" wrapText="1"/>
    </xf>
    <xf numFmtId="0" fontId="7" fillId="2" borderId="2" xfId="0" applyFont="1" applyFill="1" applyBorder="1" applyAlignment="1">
      <alignment horizontal="center" vertical="center"/>
    </xf>
    <xf numFmtId="0" fontId="7" fillId="2" borderId="2" xfId="0" quotePrefix="1" applyFont="1" applyFill="1" applyBorder="1" applyAlignment="1">
      <alignment horizontal="center" vertical="center" wrapText="1"/>
    </xf>
    <xf numFmtId="0" fontId="7" fillId="2"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xf>
    <xf numFmtId="0" fontId="10" fillId="3" borderId="3" xfId="0" applyFont="1" applyFill="1" applyBorder="1" applyAlignment="1">
      <alignment horizontal="center" vertical="center" wrapText="1"/>
    </xf>
    <xf numFmtId="0" fontId="7" fillId="0" borderId="0"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wrapText="1"/>
    </xf>
    <xf numFmtId="0" fontId="2" fillId="4" borderId="10" xfId="0" applyFont="1" applyFill="1" applyBorder="1" applyAlignment="1">
      <alignment horizontal="center" vertical="center"/>
    </xf>
    <xf numFmtId="0" fontId="9" fillId="3" borderId="6" xfId="0" applyFont="1" applyFill="1" applyBorder="1" applyAlignment="1">
      <alignment horizontal="center" vertical="center" wrapText="1"/>
    </xf>
    <xf numFmtId="0" fontId="5" fillId="0" borderId="0" xfId="0" applyNumberFormat="1" applyFont="1" applyAlignment="1" applyProtection="1">
      <alignment horizontal="center" vertical="center"/>
      <protection locked="0"/>
    </xf>
    <xf numFmtId="0" fontId="3" fillId="0" borderId="0" xfId="0" applyFont="1" applyAlignment="1">
      <alignment horizontal="center" vertical="center" wrapText="1"/>
    </xf>
    <xf numFmtId="0" fontId="5" fillId="0" borderId="0" xfId="0" applyNumberFormat="1" applyFont="1" applyAlignment="1" applyProtection="1">
      <alignment vertical="center" wrapText="1"/>
      <protection locked="0"/>
    </xf>
    <xf numFmtId="0" fontId="3" fillId="0" borderId="0" xfId="0" applyNumberFormat="1" applyFont="1" applyAlignment="1" applyProtection="1">
      <alignment horizontal="center" vertical="center"/>
      <protection locked="0"/>
    </xf>
    <xf numFmtId="0" fontId="7" fillId="0" borderId="0" xfId="0" applyFont="1" applyAlignment="1">
      <alignment horizontal="center" vertical="center"/>
    </xf>
    <xf numFmtId="0" fontId="5" fillId="2" borderId="22" xfId="0" applyNumberFormat="1" applyFont="1" applyFill="1" applyBorder="1" applyAlignment="1" applyProtection="1">
      <alignment horizontal="center" vertical="center"/>
    </xf>
    <xf numFmtId="0" fontId="5" fillId="2" borderId="2" xfId="0" applyNumberFormat="1" applyFont="1" applyFill="1" applyBorder="1" applyAlignment="1" applyProtection="1">
      <alignment horizontal="center" vertical="center"/>
    </xf>
    <xf numFmtId="0" fontId="12" fillId="6" borderId="22" xfId="0" applyNumberFormat="1" applyFont="1" applyFill="1" applyBorder="1" applyAlignment="1" applyProtection="1">
      <alignment horizontal="center" vertical="center"/>
    </xf>
    <xf numFmtId="0" fontId="12" fillId="6" borderId="2" xfId="0" applyNumberFormat="1" applyFont="1" applyFill="1" applyBorder="1" applyAlignment="1" applyProtection="1">
      <alignment horizontal="center" vertical="center"/>
    </xf>
    <xf numFmtId="0" fontId="5" fillId="0" borderId="22" xfId="0" applyNumberFormat="1" applyFont="1" applyBorder="1" applyAlignment="1" applyProtection="1">
      <alignment horizontal="center" vertical="center"/>
    </xf>
    <xf numFmtId="0" fontId="5" fillId="0" borderId="2" xfId="0" applyNumberFormat="1" applyFont="1" applyBorder="1" applyAlignment="1" applyProtection="1">
      <alignment horizontal="center" vertical="center"/>
    </xf>
    <xf numFmtId="0" fontId="12" fillId="0" borderId="22" xfId="0" applyNumberFormat="1" applyFont="1" applyBorder="1" applyAlignment="1" applyProtection="1">
      <alignment horizontal="center" vertical="center"/>
    </xf>
    <xf numFmtId="0" fontId="12" fillId="0" borderId="2" xfId="0" applyNumberFormat="1" applyFont="1" applyBorder="1" applyAlignment="1" applyProtection="1">
      <alignment horizontal="center" vertical="center"/>
    </xf>
    <xf numFmtId="0" fontId="5" fillId="4" borderId="22" xfId="0" applyNumberFormat="1" applyFont="1" applyFill="1" applyBorder="1" applyAlignment="1" applyProtection="1">
      <alignment horizontal="center" vertical="center" wrapText="1"/>
    </xf>
    <xf numFmtId="0" fontId="5" fillId="4" borderId="2" xfId="0" applyNumberFormat="1" applyFont="1" applyFill="1" applyBorder="1" applyAlignment="1" applyProtection="1">
      <alignment horizontal="center" vertical="center" wrapText="1"/>
    </xf>
    <xf numFmtId="0" fontId="5" fillId="2" borderId="22" xfId="0" applyNumberFormat="1" applyFont="1" applyFill="1" applyBorder="1" applyAlignment="1" applyProtection="1">
      <alignment horizontal="center" vertical="center" wrapText="1"/>
    </xf>
    <xf numFmtId="0" fontId="5" fillId="2" borderId="2" xfId="0" applyNumberFormat="1" applyFont="1" applyFill="1" applyBorder="1" applyAlignment="1" applyProtection="1">
      <alignment horizontal="center" vertical="center" wrapText="1"/>
    </xf>
    <xf numFmtId="0" fontId="12" fillId="0" borderId="22" xfId="0" applyNumberFormat="1" applyFont="1" applyBorder="1" applyAlignment="1" applyProtection="1">
      <alignment horizontal="center" vertical="center" wrapText="1"/>
    </xf>
    <xf numFmtId="0" fontId="12" fillId="0" borderId="2" xfId="0" applyNumberFormat="1" applyFont="1" applyBorder="1" applyAlignment="1" applyProtection="1">
      <alignment horizontal="center" vertical="center" wrapText="1"/>
    </xf>
    <xf numFmtId="0" fontId="5" fillId="0" borderId="22" xfId="0" applyNumberFormat="1" applyFont="1" applyBorder="1" applyAlignment="1" applyProtection="1">
      <alignment horizontal="center" vertical="center" wrapText="1"/>
    </xf>
    <xf numFmtId="0" fontId="5" fillId="0" borderId="2" xfId="0" applyNumberFormat="1" applyFont="1" applyBorder="1" applyAlignment="1" applyProtection="1">
      <alignment horizontal="center" vertical="center" wrapText="1"/>
    </xf>
    <xf numFmtId="0" fontId="5" fillId="0" borderId="22"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0" fontId="12" fillId="0" borderId="1" xfId="0" applyNumberFormat="1" applyFont="1" applyBorder="1" applyAlignment="1" applyProtection="1">
      <alignment horizontal="center" vertical="center" wrapText="1"/>
    </xf>
    <xf numFmtId="0" fontId="12" fillId="6" borderId="22" xfId="0" applyNumberFormat="1" applyFont="1" applyFill="1" applyBorder="1" applyAlignment="1" applyProtection="1">
      <alignment horizontal="center" vertical="center" wrapText="1"/>
    </xf>
    <xf numFmtId="0" fontId="12" fillId="6" borderId="2" xfId="0" applyNumberFormat="1" applyFont="1" applyFill="1" applyBorder="1" applyAlignment="1" applyProtection="1">
      <alignment horizontal="center" vertical="center" wrapText="1"/>
    </xf>
    <xf numFmtId="0" fontId="7" fillId="0" borderId="22" xfId="0" applyNumberFormat="1" applyFont="1" applyBorder="1" applyAlignment="1" applyProtection="1">
      <alignment horizontal="center" vertical="center"/>
    </xf>
    <xf numFmtId="0" fontId="7" fillId="0" borderId="2" xfId="0" applyNumberFormat="1" applyFont="1" applyBorder="1" applyAlignment="1" applyProtection="1">
      <alignment horizontal="center" vertical="center"/>
    </xf>
    <xf numFmtId="0" fontId="7" fillId="0" borderId="22" xfId="0" applyNumberFormat="1" applyFont="1" applyBorder="1" applyAlignment="1" applyProtection="1">
      <alignment horizontal="center" vertical="center" wrapText="1"/>
    </xf>
    <xf numFmtId="0" fontId="7" fillId="0" borderId="2" xfId="0" applyNumberFormat="1" applyFont="1" applyBorder="1" applyAlignment="1" applyProtection="1">
      <alignment horizontal="center" vertical="center" wrapText="1"/>
    </xf>
    <xf numFmtId="0" fontId="5" fillId="0" borderId="42" xfId="0" applyNumberFormat="1" applyFont="1" applyBorder="1" applyAlignment="1" applyProtection="1">
      <alignment horizontal="center" vertical="center" wrapText="1"/>
      <protection locked="0"/>
    </xf>
    <xf numFmtId="0" fontId="5" fillId="0" borderId="0" xfId="0" applyNumberFormat="1" applyFont="1" applyAlignment="1" applyProtection="1">
      <alignment horizontal="center" vertical="center" wrapText="1"/>
      <protection locked="0"/>
    </xf>
    <xf numFmtId="0" fontId="7" fillId="0" borderId="42" xfId="0" applyFont="1" applyBorder="1" applyAlignment="1">
      <alignment horizontal="center" vertical="center"/>
    </xf>
    <xf numFmtId="0" fontId="7" fillId="0" borderId="0" xfId="0" applyFont="1" applyAlignment="1">
      <alignment horizontal="center" vertical="center"/>
    </xf>
    <xf numFmtId="0" fontId="12" fillId="2" borderId="29"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2" fillId="4" borderId="22" xfId="0" applyFont="1" applyFill="1" applyBorder="1" applyAlignment="1">
      <alignment horizontal="center" vertical="center"/>
    </xf>
    <xf numFmtId="0" fontId="2" fillId="4" borderId="27" xfId="0" applyFont="1" applyFill="1" applyBorder="1" applyAlignment="1">
      <alignment horizontal="center" vertical="center"/>
    </xf>
    <xf numFmtId="0" fontId="7" fillId="2" borderId="28"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31" xfId="0" applyFont="1" applyFill="1" applyBorder="1" applyAlignment="1">
      <alignment horizontal="center" vertical="center"/>
    </xf>
    <xf numFmtId="0" fontId="9" fillId="3" borderId="1"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12" fillId="0" borderId="2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2" xfId="0" applyFont="1" applyBorder="1" applyAlignment="1">
      <alignment horizontal="center" vertical="center" wrapText="1"/>
    </xf>
    <xf numFmtId="0" fontId="9" fillId="3" borderId="22" xfId="0" applyFont="1" applyFill="1" applyBorder="1" applyAlignment="1">
      <alignment horizontal="center" vertical="center"/>
    </xf>
    <xf numFmtId="0" fontId="9" fillId="3" borderId="23" xfId="0" applyFont="1" applyFill="1" applyBorder="1" applyAlignment="1">
      <alignment horizontal="center" vertical="center"/>
    </xf>
    <xf numFmtId="0" fontId="2" fillId="0" borderId="0" xfId="0" applyFont="1" applyBorder="1" applyAlignment="1">
      <alignment horizontal="center" vertical="center"/>
    </xf>
    <xf numFmtId="0" fontId="10" fillId="3" borderId="11"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6" xfId="0" applyFont="1" applyFill="1" applyBorder="1" applyAlignment="1">
      <alignment horizontal="center"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2" fillId="4" borderId="20" xfId="0" applyFont="1" applyFill="1" applyBorder="1" applyAlignment="1">
      <alignment horizontal="center" vertical="center"/>
    </xf>
    <xf numFmtId="0" fontId="2" fillId="4" borderId="28" xfId="0" applyFont="1" applyFill="1" applyBorder="1" applyAlignment="1">
      <alignment horizontal="center" vertical="center"/>
    </xf>
    <xf numFmtId="0" fontId="2" fillId="4" borderId="29"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33" xfId="0" applyFont="1" applyFill="1" applyBorder="1" applyAlignment="1">
      <alignment horizontal="center" vertical="center"/>
    </xf>
    <xf numFmtId="0" fontId="9" fillId="3" borderId="34" xfId="0" applyFont="1" applyFill="1" applyBorder="1" applyAlignment="1">
      <alignment horizontal="center" vertical="center" wrapText="1"/>
    </xf>
    <xf numFmtId="0" fontId="9" fillId="3" borderId="35"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2" fillId="4" borderId="24" xfId="0" applyFont="1" applyFill="1" applyBorder="1" applyAlignment="1">
      <alignment horizontal="center" vertical="center"/>
    </xf>
    <xf numFmtId="0" fontId="2" fillId="4" borderId="25" xfId="0" applyFont="1" applyFill="1" applyBorder="1" applyAlignment="1">
      <alignment horizontal="center" vertical="center"/>
    </xf>
    <xf numFmtId="0" fontId="2" fillId="4" borderId="26" xfId="0" applyFont="1" applyFill="1" applyBorder="1" applyAlignment="1">
      <alignment horizontal="center" vertical="center"/>
    </xf>
    <xf numFmtId="0" fontId="2" fillId="3" borderId="22"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lignment horizontal="left" vertical="center"/>
    </xf>
    <xf numFmtId="0" fontId="3" fillId="0" borderId="0" xfId="0" applyFont="1" applyFill="1" applyAlignment="1">
      <alignment horizontal="center" vertical="center" wrapText="1"/>
    </xf>
    <xf numFmtId="0" fontId="7" fillId="0" borderId="1" xfId="0" applyFont="1" applyBorder="1" applyAlignment="1" applyProtection="1">
      <alignment horizontal="center" vertical="center" wrapText="1"/>
    </xf>
    <xf numFmtId="0" fontId="14" fillId="0" borderId="1" xfId="0" applyFont="1" applyBorder="1" applyAlignment="1" applyProtection="1">
      <alignment horizontal="center"/>
    </xf>
    <xf numFmtId="0" fontId="14" fillId="0" borderId="40" xfId="0" applyFont="1" applyBorder="1" applyAlignment="1" applyProtection="1">
      <alignment horizontal="center"/>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3" fillId="0" borderId="1" xfId="0" applyFont="1" applyBorder="1" applyAlignment="1" applyProtection="1">
      <alignment horizontal="center"/>
    </xf>
    <xf numFmtId="0" fontId="13" fillId="0" borderId="40" xfId="0" applyFont="1" applyBorder="1" applyAlignment="1" applyProtection="1">
      <alignment horizontal="center"/>
    </xf>
    <xf numFmtId="0" fontId="7" fillId="0" borderId="43" xfId="0" applyFont="1" applyBorder="1" applyAlignment="1" applyProtection="1">
      <alignment vertical="center" wrapText="1"/>
    </xf>
    <xf numFmtId="0" fontId="7" fillId="0" borderId="43" xfId="0" applyFont="1" applyBorder="1" applyAlignment="1" applyProtection="1">
      <alignment horizontal="center" vertical="center" wrapText="1"/>
    </xf>
    <xf numFmtId="0" fontId="8" fillId="6" borderId="1" xfId="0" applyFont="1" applyFill="1" applyBorder="1" applyAlignment="1" applyProtection="1">
      <alignment horizontal="center" vertical="center"/>
    </xf>
    <xf numFmtId="0" fontId="2" fillId="0" borderId="40" xfId="0" applyFont="1" applyBorder="1" applyAlignment="1" applyProtection="1">
      <alignment horizontal="left" vertical="center"/>
    </xf>
    <xf numFmtId="0" fontId="2" fillId="0" borderId="43" xfId="0" applyFont="1" applyBorder="1" applyAlignment="1" applyProtection="1">
      <alignment horizontal="left" vertical="center"/>
    </xf>
    <xf numFmtId="0" fontId="2" fillId="0" borderId="41" xfId="0" applyFont="1" applyBorder="1" applyAlignment="1" applyProtection="1">
      <alignment horizontal="left" vertical="center"/>
    </xf>
    <xf numFmtId="0" fontId="8" fillId="6" borderId="0" xfId="0" applyFont="1" applyFill="1" applyBorder="1" applyAlignment="1" applyProtection="1">
      <alignment horizontal="center" vertical="center"/>
    </xf>
    <xf numFmtId="0" fontId="2" fillId="6" borderId="1" xfId="0" applyFont="1" applyFill="1" applyBorder="1" applyAlignment="1" applyProtection="1">
      <alignment horizontal="center" vertical="center" textRotation="90"/>
    </xf>
    <xf numFmtId="0" fontId="8" fillId="6" borderId="22" xfId="0" applyFont="1" applyFill="1" applyBorder="1" applyAlignment="1" applyProtection="1">
      <alignment horizontal="center" vertical="center" wrapText="1"/>
    </xf>
    <xf numFmtId="0" fontId="8" fillId="6" borderId="40" xfId="0" applyFont="1" applyFill="1" applyBorder="1" applyAlignment="1" applyProtection="1">
      <alignment horizontal="center" vertical="center"/>
    </xf>
    <xf numFmtId="0" fontId="8" fillId="6" borderId="43" xfId="0" applyFont="1" applyFill="1" applyBorder="1" applyAlignment="1" applyProtection="1">
      <alignment horizontal="center" vertical="center"/>
    </xf>
    <xf numFmtId="0" fontId="8" fillId="6" borderId="41" xfId="0" applyFont="1" applyFill="1" applyBorder="1" applyAlignment="1" applyProtection="1">
      <alignment horizontal="center" vertical="center"/>
    </xf>
    <xf numFmtId="0" fontId="2" fillId="6" borderId="27" xfId="0" applyFont="1" applyFill="1" applyBorder="1" applyAlignment="1" applyProtection="1">
      <alignment horizontal="center" vertical="center" wrapText="1"/>
    </xf>
    <xf numFmtId="0" fontId="2" fillId="6" borderId="37" xfId="0" applyFont="1" applyFill="1" applyBorder="1" applyAlignment="1" applyProtection="1">
      <alignment horizontal="center" vertical="center" wrapText="1"/>
    </xf>
    <xf numFmtId="0" fontId="8" fillId="6" borderId="1" xfId="0" applyFont="1" applyFill="1" applyBorder="1" applyAlignment="1" applyProtection="1">
      <alignment horizontal="center" vertical="center" wrapText="1"/>
    </xf>
    <xf numFmtId="0" fontId="8" fillId="6" borderId="44" xfId="0" applyFont="1" applyFill="1" applyBorder="1" applyAlignment="1" applyProtection="1">
      <alignment horizontal="center" vertical="center" wrapText="1"/>
    </xf>
    <xf numFmtId="0" fontId="2" fillId="6" borderId="22" xfId="0" applyFont="1" applyFill="1" applyBorder="1" applyAlignment="1" applyProtection="1">
      <alignment horizontal="center" vertical="center" wrapText="1"/>
    </xf>
    <xf numFmtId="0" fontId="2" fillId="6" borderId="42" xfId="0" applyFont="1" applyFill="1" applyBorder="1" applyAlignment="1" applyProtection="1">
      <alignment horizontal="center" vertical="center" wrapText="1"/>
    </xf>
    <xf numFmtId="0" fontId="2" fillId="6" borderId="33" xfId="0" applyFont="1" applyFill="1" applyBorder="1" applyAlignment="1" applyProtection="1">
      <alignment horizontal="center" vertical="center" wrapText="1"/>
    </xf>
    <xf numFmtId="0" fontId="2" fillId="6" borderId="1" xfId="0" applyFont="1" applyFill="1" applyBorder="1" applyAlignment="1" applyProtection="1">
      <alignment horizontal="center" vertical="center"/>
    </xf>
    <xf numFmtId="0" fontId="2" fillId="6" borderId="1" xfId="0" applyFont="1" applyFill="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8" fillId="6" borderId="2" xfId="0" applyFont="1" applyFill="1" applyBorder="1" applyAlignment="1" applyProtection="1">
      <alignment horizontal="center" vertical="center" wrapText="1"/>
    </xf>
    <xf numFmtId="0" fontId="2" fillId="6" borderId="2" xfId="0" applyFont="1" applyFill="1" applyBorder="1" applyAlignment="1" applyProtection="1">
      <alignment horizontal="center" vertical="center" wrapText="1"/>
    </xf>
    <xf numFmtId="0" fontId="2" fillId="6" borderId="38" xfId="0" applyFont="1" applyFill="1" applyBorder="1" applyAlignment="1" applyProtection="1">
      <alignment horizontal="center" vertical="center" wrapText="1"/>
    </xf>
    <xf numFmtId="0" fontId="2" fillId="6" borderId="39"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7" fillId="0" borderId="22" xfId="0" applyFont="1" applyFill="1" applyBorder="1" applyAlignment="1" applyProtection="1">
      <alignment horizontal="center" vertical="center" wrapText="1"/>
    </xf>
    <xf numFmtId="0" fontId="7" fillId="2" borderId="22" xfId="0" applyFont="1" applyFill="1" applyBorder="1" applyAlignment="1" applyProtection="1">
      <alignment horizontal="center" vertical="center" wrapText="1"/>
    </xf>
    <xf numFmtId="9" fontId="5" fillId="0" borderId="22" xfId="7" applyNumberFormat="1" applyFont="1" applyFill="1" applyBorder="1" applyAlignment="1" applyProtection="1">
      <alignment horizontal="center" vertical="center"/>
    </xf>
    <xf numFmtId="0" fontId="5" fillId="0" borderId="22" xfId="0" applyNumberFormat="1" applyFont="1" applyFill="1" applyBorder="1" applyAlignment="1" applyProtection="1">
      <alignment horizontal="center" vertical="center"/>
    </xf>
    <xf numFmtId="0" fontId="5" fillId="5" borderId="1" xfId="0" applyNumberFormat="1" applyFont="1" applyFill="1" applyBorder="1" applyAlignment="1" applyProtection="1">
      <alignment horizontal="center" vertical="center"/>
    </xf>
    <xf numFmtId="0" fontId="12" fillId="7"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left" vertical="top" wrapText="1"/>
    </xf>
    <xf numFmtId="0" fontId="7" fillId="0" borderId="1" xfId="0" applyFont="1" applyFill="1" applyBorder="1" applyAlignment="1" applyProtection="1">
      <alignment horizontal="left" vertical="top" wrapText="1"/>
    </xf>
    <xf numFmtId="0" fontId="7" fillId="0" borderId="1" xfId="0" applyFont="1" applyFill="1" applyBorder="1" applyAlignment="1" applyProtection="1">
      <alignment horizontal="center" vertical="center" wrapText="1"/>
    </xf>
    <xf numFmtId="17" fontId="7" fillId="0" borderId="1" xfId="0" applyNumberFormat="1" applyFont="1" applyFill="1" applyBorder="1" applyAlignment="1" applyProtection="1">
      <alignment horizontal="center" vertical="center"/>
    </xf>
    <xf numFmtId="0" fontId="12" fillId="0" borderId="1" xfId="0" applyNumberFormat="1" applyFont="1" applyFill="1" applyBorder="1" applyAlignment="1" applyProtection="1">
      <alignment horizontal="center" vertical="center" wrapText="1"/>
    </xf>
    <xf numFmtId="9" fontId="5" fillId="0" borderId="1" xfId="0" applyNumberFormat="1" applyFont="1" applyFill="1" applyBorder="1" applyAlignment="1" applyProtection="1">
      <alignment horizontal="center" vertical="center"/>
    </xf>
    <xf numFmtId="0" fontId="12" fillId="7" borderId="1" xfId="0" applyNumberFormat="1" applyFont="1" applyFill="1" applyBorder="1" applyAlignment="1" applyProtection="1">
      <alignment horizontal="center" vertical="center"/>
    </xf>
    <xf numFmtId="0" fontId="12"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5" fillId="0" borderId="2" xfId="7"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0" fontId="7" fillId="0" borderId="2" xfId="0" applyFont="1" applyFill="1" applyBorder="1" applyAlignment="1" applyProtection="1">
      <alignment horizontal="left" vertical="top" wrapText="1"/>
    </xf>
    <xf numFmtId="0" fontId="7" fillId="0" borderId="1" xfId="0" applyNumberFormat="1" applyFont="1" applyFill="1" applyBorder="1" applyAlignment="1" applyProtection="1">
      <alignment horizontal="center" vertical="center"/>
    </xf>
    <xf numFmtId="0" fontId="7" fillId="0" borderId="22" xfId="0" applyFont="1" applyFill="1" applyBorder="1" applyAlignment="1" applyProtection="1">
      <alignment horizontal="left" vertical="top" wrapText="1"/>
    </xf>
    <xf numFmtId="0" fontId="5" fillId="0" borderId="22" xfId="0" quotePrefix="1" applyNumberFormat="1" applyFont="1" applyFill="1" applyBorder="1" applyAlignment="1" applyProtection="1">
      <alignment horizontal="center" vertical="center" wrapText="1"/>
    </xf>
    <xf numFmtId="0" fontId="7" fillId="0" borderId="22" xfId="0" quotePrefix="1" applyFont="1" applyFill="1" applyBorder="1" applyAlignment="1" applyProtection="1">
      <alignment horizontal="center" vertical="center" wrapText="1"/>
    </xf>
    <xf numFmtId="9" fontId="5" fillId="0" borderId="1" xfId="7" applyNumberFormat="1" applyFont="1" applyFill="1" applyBorder="1" applyAlignment="1" applyProtection="1">
      <alignment horizontal="center" vertical="center" wrapText="1"/>
    </xf>
    <xf numFmtId="0" fontId="5" fillId="0" borderId="22" xfId="0" quotePrefix="1" applyNumberFormat="1" applyFont="1" applyFill="1" applyBorder="1" applyAlignment="1" applyProtection="1">
      <alignment vertical="center" wrapText="1"/>
    </xf>
    <xf numFmtId="9" fontId="5" fillId="0" borderId="22" xfId="7" applyNumberFormat="1" applyFont="1" applyFill="1" applyBorder="1" applyAlignment="1" applyProtection="1">
      <alignment horizontal="center" vertical="center" wrapText="1"/>
    </xf>
    <xf numFmtId="9" fontId="5" fillId="0" borderId="22" xfId="7" applyNumberFormat="1" applyFont="1" applyBorder="1" applyAlignment="1" applyProtection="1">
      <alignment horizontal="center" vertical="center" wrapText="1"/>
    </xf>
    <xf numFmtId="0" fontId="5" fillId="0" borderId="27" xfId="0" applyNumberFormat="1" applyFont="1" applyFill="1" applyBorder="1" applyAlignment="1" applyProtection="1">
      <alignment horizontal="center" vertical="center" wrapText="1"/>
    </xf>
    <xf numFmtId="0" fontId="5" fillId="0" borderId="37" xfId="0" applyNumberFormat="1" applyFont="1" applyFill="1" applyBorder="1" applyAlignment="1" applyProtection="1">
      <alignment horizontal="center" vertical="center" wrapText="1"/>
    </xf>
    <xf numFmtId="0" fontId="7" fillId="0" borderId="2" xfId="0" quotePrefix="1" applyFont="1" applyFill="1" applyBorder="1" applyAlignment="1" applyProtection="1">
      <alignment horizontal="center" vertical="center" wrapText="1"/>
    </xf>
    <xf numFmtId="0" fontId="5" fillId="0" borderId="2" xfId="0" quotePrefix="1" applyNumberFormat="1" applyFont="1" applyFill="1" applyBorder="1" applyAlignment="1" applyProtection="1">
      <alignment horizontal="center" vertical="center" wrapText="1"/>
    </xf>
    <xf numFmtId="0" fontId="5" fillId="0" borderId="1" xfId="7"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vertical="center" wrapText="1"/>
    </xf>
    <xf numFmtId="0" fontId="5" fillId="0" borderId="2" xfId="7" applyNumberFormat="1" applyFont="1" applyFill="1" applyBorder="1" applyAlignment="1" applyProtection="1">
      <alignment horizontal="center" vertical="center" wrapText="1"/>
    </xf>
    <xf numFmtId="0" fontId="5" fillId="0" borderId="2" xfId="7" applyNumberFormat="1" applyFont="1" applyBorder="1" applyAlignment="1" applyProtection="1">
      <alignment horizontal="center" vertical="center" wrapText="1"/>
    </xf>
    <xf numFmtId="0" fontId="5" fillId="0" borderId="38" xfId="0" applyNumberFormat="1" applyFont="1" applyFill="1" applyBorder="1" applyAlignment="1" applyProtection="1">
      <alignment horizontal="center" vertical="center" wrapText="1"/>
    </xf>
    <xf numFmtId="0" fontId="5" fillId="0" borderId="39" xfId="0" applyNumberFormat="1" applyFont="1" applyFill="1" applyBorder="1" applyAlignment="1" applyProtection="1">
      <alignment horizontal="center" vertical="center" wrapText="1"/>
    </xf>
  </cellXfs>
  <cellStyles count="9">
    <cellStyle name="Euro" xfId="1"/>
    <cellStyle name="Normal" xfId="0" builtinId="0"/>
    <cellStyle name="Normal 2" xfId="2"/>
    <cellStyle name="Normal 2 2" xfId="3"/>
    <cellStyle name="Normal 2 3" xfId="4"/>
    <cellStyle name="Normal 3" xfId="5"/>
    <cellStyle name="Normal 4" xfId="8"/>
    <cellStyle name="Porcentaje" xfId="7" builtinId="5"/>
    <cellStyle name="Porcentaje 2" xfId="6"/>
  </cellStyles>
  <dxfs count="146">
    <dxf>
      <fill>
        <patternFill>
          <bgColor rgb="FFFF0000"/>
        </patternFill>
      </fill>
    </dxf>
    <dxf>
      <fill>
        <patternFill>
          <bgColor theme="9"/>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theme="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patternType="solid">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CC29"/>
        </patternFill>
      </fill>
    </dxf>
    <dxf>
      <fill>
        <patternFill>
          <bgColor rgb="FFFFFF00"/>
        </patternFill>
      </fill>
    </dxf>
    <dxf>
      <fill>
        <patternFill>
          <bgColor rgb="FF00B050"/>
        </patternFill>
      </fill>
    </dxf>
    <dxf>
      <fill>
        <patternFill>
          <bgColor rgb="FFFF0000"/>
        </patternFill>
      </fill>
    </dxf>
    <dxf>
      <fill>
        <patternFill>
          <bgColor rgb="FFFFCC29"/>
        </patternFill>
      </fill>
    </dxf>
    <dxf>
      <fill>
        <patternFill>
          <bgColor rgb="FFFFFF00"/>
        </patternFill>
      </fill>
    </dxf>
    <dxf>
      <fill>
        <patternFill>
          <bgColor rgb="FF00B050"/>
        </patternFill>
      </fill>
    </dxf>
  </dxfs>
  <tableStyles count="0" defaultTableStyle="TableStyleMedium9" defaultPivotStyle="PivotStyleLight16"/>
  <colors>
    <mruColors>
      <color rgb="FFFFCC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457200</xdr:colOff>
      <xdr:row>0</xdr:row>
      <xdr:rowOff>38100</xdr:rowOff>
    </xdr:from>
    <xdr:to>
      <xdr:col>3</xdr:col>
      <xdr:colOff>781050</xdr:colOff>
      <xdr:row>3</xdr:row>
      <xdr:rowOff>190500</xdr:rowOff>
    </xdr:to>
    <xdr:pic>
      <xdr:nvPicPr>
        <xdr:cNvPr id="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0" y="38100"/>
          <a:ext cx="2990850" cy="933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1752600</xdr:colOff>
      <xdr:row>3</xdr:row>
      <xdr:rowOff>180975</xdr:rowOff>
    </xdr:to>
    <xdr:pic>
      <xdr:nvPicPr>
        <xdr:cNvPr id="19658" name="Imagen 3" descr="logo infibagu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7145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0000"/>
  </sheetPr>
  <dimension ref="A1:BG19"/>
  <sheetViews>
    <sheetView showGridLines="0" tabSelected="1" zoomScale="60" zoomScaleNormal="60" zoomScaleSheetLayoutView="30" workbookViewId="0">
      <selection activeCell="D10" sqref="D10:D11"/>
    </sheetView>
  </sheetViews>
  <sheetFormatPr baseColWidth="10" defaultRowHeight="12.75" x14ac:dyDescent="0.2"/>
  <cols>
    <col min="1" max="1" width="9.140625" style="115" customWidth="1"/>
    <col min="2" max="2" width="14.7109375" style="115" customWidth="1"/>
    <col min="3" max="3" width="16" style="115" customWidth="1"/>
    <col min="4" max="4" width="23.42578125" style="115" bestFit="1" customWidth="1"/>
    <col min="5" max="5" width="23.5703125" style="115" bestFit="1" customWidth="1"/>
    <col min="6" max="6" width="29.140625" style="115" customWidth="1"/>
    <col min="7" max="7" width="33.5703125" style="115" customWidth="1"/>
    <col min="8" max="8" width="22.28515625" style="115" customWidth="1"/>
    <col min="9" max="9" width="27.140625" style="116" customWidth="1"/>
    <col min="10" max="10" width="34.42578125" style="115" customWidth="1"/>
    <col min="11" max="11" width="29.7109375" style="117" customWidth="1"/>
    <col min="12" max="12" width="8.7109375" style="115" customWidth="1"/>
    <col min="13" max="13" width="17.85546875" style="115" customWidth="1"/>
    <col min="14" max="14" width="8.7109375" style="115" customWidth="1"/>
    <col min="15" max="15" width="17.85546875" style="115" customWidth="1"/>
    <col min="16" max="16" width="11" style="115" customWidth="1"/>
    <col min="17" max="17" width="22.5703125" style="115" customWidth="1"/>
    <col min="18" max="18" width="30.5703125" style="115" customWidth="1"/>
    <col min="19" max="19" width="18.5703125" style="115" customWidth="1"/>
    <col min="20" max="20" width="19.42578125" style="115" customWidth="1"/>
    <col min="21" max="21" width="8.7109375" style="115" customWidth="1"/>
    <col min="22" max="22" width="17.85546875" style="115" customWidth="1"/>
    <col min="23" max="23" width="8.7109375" style="115" customWidth="1"/>
    <col min="24" max="24" width="17.85546875" style="115" customWidth="1"/>
    <col min="25" max="25" width="11" style="115" customWidth="1"/>
    <col min="26" max="26" width="22.85546875" style="115" customWidth="1"/>
    <col min="27" max="27" width="8.7109375" style="116" customWidth="1"/>
    <col min="28" max="28" width="17.85546875" style="116" customWidth="1"/>
    <col min="29" max="29" width="8.7109375" style="118" customWidth="1"/>
    <col min="30" max="30" width="17.85546875" style="116" customWidth="1"/>
    <col min="31" max="31" width="11" style="116" customWidth="1"/>
    <col min="32" max="32" width="22.85546875" style="116" customWidth="1"/>
    <col min="33" max="33" width="31.7109375" style="115" customWidth="1"/>
    <col min="34" max="34" width="22" style="115" customWidth="1"/>
    <col min="35" max="35" width="29.42578125" style="115" customWidth="1"/>
    <col min="36" max="38" width="28.85546875" style="115" customWidth="1"/>
    <col min="39" max="40" width="24" style="116" customWidth="1"/>
    <col min="41" max="41" width="8.7109375" style="115" customWidth="1"/>
    <col min="42" max="42" width="17.85546875" style="115" customWidth="1"/>
    <col min="43" max="43" width="8.7109375" style="115" customWidth="1"/>
    <col min="44" max="44" width="17.85546875" style="115" customWidth="1"/>
    <col min="45" max="45" width="11" style="115" customWidth="1"/>
    <col min="46" max="47" width="22.85546875" style="115" customWidth="1"/>
    <col min="48" max="48" width="8.7109375" style="116" customWidth="1"/>
    <col min="49" max="49" width="17.85546875" style="116" customWidth="1"/>
    <col min="50" max="50" width="8.7109375" style="118" customWidth="1"/>
    <col min="51" max="51" width="17.85546875" style="116" customWidth="1"/>
    <col min="52" max="52" width="11" style="116" customWidth="1"/>
    <col min="53" max="53" width="22.85546875" style="116" customWidth="1"/>
    <col min="54" max="54" width="18.5703125" style="115" customWidth="1"/>
    <col min="55" max="55" width="51.42578125" style="115" customWidth="1"/>
    <col min="56" max="16384" width="11.42578125" style="115"/>
  </cols>
  <sheetData>
    <row r="1" spans="1:59" s="6" customFormat="1" ht="17.25" customHeight="1" x14ac:dyDescent="0.2">
      <c r="A1" s="119"/>
      <c r="B1" s="119"/>
      <c r="C1" s="119"/>
      <c r="D1" s="119"/>
      <c r="E1" s="120" t="s">
        <v>9</v>
      </c>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1"/>
      <c r="BB1" s="122" t="s">
        <v>13</v>
      </c>
      <c r="BC1" s="122"/>
    </row>
    <row r="2" spans="1:59" s="6" customFormat="1" ht="22.5" customHeight="1" x14ac:dyDescent="0.2">
      <c r="A2" s="119"/>
      <c r="B2" s="119"/>
      <c r="C2" s="119"/>
      <c r="D2" s="119"/>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1"/>
      <c r="BB2" s="123" t="s">
        <v>52</v>
      </c>
      <c r="BC2" s="123"/>
    </row>
    <row r="3" spans="1:59" s="6" customFormat="1" ht="21" customHeight="1" x14ac:dyDescent="0.2">
      <c r="A3" s="119"/>
      <c r="B3" s="119"/>
      <c r="C3" s="119"/>
      <c r="D3" s="119"/>
      <c r="E3" s="124" t="s">
        <v>39</v>
      </c>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5"/>
      <c r="BB3" s="122" t="s">
        <v>53</v>
      </c>
      <c r="BC3" s="122"/>
    </row>
    <row r="4" spans="1:59" s="6" customFormat="1" ht="21" customHeight="1" x14ac:dyDescent="0.2">
      <c r="A4" s="119"/>
      <c r="B4" s="119"/>
      <c r="C4" s="119"/>
      <c r="D4" s="119"/>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5"/>
      <c r="BB4" s="123" t="s">
        <v>51</v>
      </c>
      <c r="BC4" s="123"/>
    </row>
    <row r="5" spans="1:59" s="6" customFormat="1" ht="27" customHeight="1" x14ac:dyDescent="0.2">
      <c r="A5" s="126"/>
      <c r="B5" s="126"/>
      <c r="C5" s="126"/>
      <c r="D5" s="126"/>
      <c r="E5" s="127" t="s">
        <v>126</v>
      </c>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6"/>
      <c r="BC5" s="126"/>
      <c r="BD5" s="25"/>
    </row>
    <row r="6" spans="1:59" s="25" customFormat="1" ht="42.75" customHeight="1" x14ac:dyDescent="0.2">
      <c r="A6" s="128" t="s">
        <v>15</v>
      </c>
      <c r="B6" s="128"/>
      <c r="C6" s="129" t="s">
        <v>60</v>
      </c>
      <c r="D6" s="130"/>
      <c r="E6" s="130"/>
      <c r="F6" s="131"/>
      <c r="G6" s="132" t="s">
        <v>31</v>
      </c>
      <c r="H6" s="129" t="s">
        <v>104</v>
      </c>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1"/>
    </row>
    <row r="7" spans="1:59" s="36" customFormat="1" ht="23.25" customHeight="1" x14ac:dyDescent="0.2">
      <c r="A7" s="133" t="s">
        <v>58</v>
      </c>
      <c r="B7" s="128" t="s">
        <v>34</v>
      </c>
      <c r="C7" s="128"/>
      <c r="D7" s="128" t="s">
        <v>42</v>
      </c>
      <c r="E7" s="128"/>
      <c r="F7" s="128"/>
      <c r="G7" s="128"/>
      <c r="H7" s="128"/>
      <c r="I7" s="128"/>
      <c r="J7" s="128"/>
      <c r="K7" s="128"/>
      <c r="L7" s="128" t="s">
        <v>32</v>
      </c>
      <c r="M7" s="128"/>
      <c r="N7" s="128"/>
      <c r="O7" s="128"/>
      <c r="P7" s="128"/>
      <c r="Q7" s="128"/>
      <c r="R7" s="128" t="s">
        <v>28</v>
      </c>
      <c r="S7" s="128"/>
      <c r="T7" s="128"/>
      <c r="U7" s="128" t="s">
        <v>37</v>
      </c>
      <c r="V7" s="128"/>
      <c r="W7" s="128"/>
      <c r="X7" s="128"/>
      <c r="Y7" s="128"/>
      <c r="Z7" s="128"/>
      <c r="AA7" s="128" t="s">
        <v>41</v>
      </c>
      <c r="AB7" s="128"/>
      <c r="AC7" s="128"/>
      <c r="AD7" s="128"/>
      <c r="AE7" s="128"/>
      <c r="AF7" s="128"/>
      <c r="AG7" s="128" t="s">
        <v>18</v>
      </c>
      <c r="AH7" s="128"/>
      <c r="AI7" s="128"/>
      <c r="AJ7" s="128"/>
      <c r="AK7" s="128"/>
      <c r="AL7" s="128"/>
      <c r="AM7" s="134" t="s">
        <v>48</v>
      </c>
      <c r="AN7" s="135" t="s">
        <v>44</v>
      </c>
      <c r="AO7" s="136"/>
      <c r="AP7" s="136"/>
      <c r="AQ7" s="136"/>
      <c r="AR7" s="136"/>
      <c r="AS7" s="136"/>
      <c r="AT7" s="137"/>
      <c r="AU7" s="135" t="s">
        <v>45</v>
      </c>
      <c r="AV7" s="136"/>
      <c r="AW7" s="136"/>
      <c r="AX7" s="136"/>
      <c r="AY7" s="136"/>
      <c r="AZ7" s="136"/>
      <c r="BA7" s="137"/>
      <c r="BB7" s="138" t="s">
        <v>50</v>
      </c>
      <c r="BC7" s="139"/>
      <c r="BD7" s="64"/>
      <c r="BE7" s="65"/>
    </row>
    <row r="8" spans="1:59" s="36" customFormat="1" ht="23.25" customHeight="1" x14ac:dyDescent="0.2">
      <c r="A8" s="133"/>
      <c r="B8" s="128"/>
      <c r="C8" s="128"/>
      <c r="D8" s="128"/>
      <c r="E8" s="128"/>
      <c r="F8" s="128"/>
      <c r="G8" s="128"/>
      <c r="H8" s="128"/>
      <c r="I8" s="128"/>
      <c r="J8" s="128"/>
      <c r="K8" s="128"/>
      <c r="L8" s="128" t="s">
        <v>20</v>
      </c>
      <c r="M8" s="128"/>
      <c r="N8" s="128"/>
      <c r="O8" s="128"/>
      <c r="P8" s="128" t="s">
        <v>19</v>
      </c>
      <c r="Q8" s="128"/>
      <c r="R8" s="140" t="s">
        <v>3</v>
      </c>
      <c r="S8" s="140" t="s">
        <v>33</v>
      </c>
      <c r="T8" s="140" t="s">
        <v>23</v>
      </c>
      <c r="U8" s="128" t="s">
        <v>20</v>
      </c>
      <c r="V8" s="128"/>
      <c r="W8" s="128"/>
      <c r="X8" s="128"/>
      <c r="Y8" s="128" t="s">
        <v>19</v>
      </c>
      <c r="Z8" s="128"/>
      <c r="AA8" s="128" t="s">
        <v>20</v>
      </c>
      <c r="AB8" s="128"/>
      <c r="AC8" s="128"/>
      <c r="AD8" s="128"/>
      <c r="AE8" s="128" t="s">
        <v>19</v>
      </c>
      <c r="AF8" s="128"/>
      <c r="AG8" s="140" t="s">
        <v>24</v>
      </c>
      <c r="AH8" s="140" t="s">
        <v>22</v>
      </c>
      <c r="AI8" s="140" t="s">
        <v>25</v>
      </c>
      <c r="AJ8" s="140" t="s">
        <v>4</v>
      </c>
      <c r="AK8" s="128" t="s">
        <v>5</v>
      </c>
      <c r="AL8" s="140" t="s">
        <v>6</v>
      </c>
      <c r="AM8" s="141"/>
      <c r="AN8" s="142" t="s">
        <v>47</v>
      </c>
      <c r="AO8" s="128" t="s">
        <v>20</v>
      </c>
      <c r="AP8" s="128"/>
      <c r="AQ8" s="128"/>
      <c r="AR8" s="128"/>
      <c r="AS8" s="128" t="s">
        <v>19</v>
      </c>
      <c r="AT8" s="128"/>
      <c r="AU8" s="142" t="s">
        <v>47</v>
      </c>
      <c r="AV8" s="128" t="s">
        <v>20</v>
      </c>
      <c r="AW8" s="128"/>
      <c r="AX8" s="128"/>
      <c r="AY8" s="128"/>
      <c r="AZ8" s="128" t="s">
        <v>19</v>
      </c>
      <c r="BA8" s="128"/>
      <c r="BB8" s="143"/>
      <c r="BC8" s="144"/>
      <c r="BD8" s="64"/>
      <c r="BE8" s="65"/>
    </row>
    <row r="9" spans="1:59" s="33" customFormat="1" ht="48.75" customHeight="1" x14ac:dyDescent="0.2">
      <c r="A9" s="133"/>
      <c r="B9" s="128"/>
      <c r="C9" s="128"/>
      <c r="D9" s="145" t="s">
        <v>35</v>
      </c>
      <c r="E9" s="145" t="s">
        <v>36</v>
      </c>
      <c r="F9" s="146" t="s">
        <v>0</v>
      </c>
      <c r="G9" s="146" t="s">
        <v>21</v>
      </c>
      <c r="H9" s="146" t="s">
        <v>16</v>
      </c>
      <c r="I9" s="146" t="s">
        <v>40</v>
      </c>
      <c r="J9" s="146" t="s">
        <v>8</v>
      </c>
      <c r="K9" s="146" t="s">
        <v>7</v>
      </c>
      <c r="L9" s="147" t="s">
        <v>2</v>
      </c>
      <c r="M9" s="147"/>
      <c r="N9" s="147" t="s">
        <v>1</v>
      </c>
      <c r="O9" s="147"/>
      <c r="P9" s="146" t="s">
        <v>29</v>
      </c>
      <c r="Q9" s="146" t="s">
        <v>17</v>
      </c>
      <c r="R9" s="140"/>
      <c r="S9" s="140"/>
      <c r="T9" s="140"/>
      <c r="U9" s="147" t="s">
        <v>2</v>
      </c>
      <c r="V9" s="147"/>
      <c r="W9" s="147" t="s">
        <v>1</v>
      </c>
      <c r="X9" s="147"/>
      <c r="Y9" s="146" t="s">
        <v>29</v>
      </c>
      <c r="Z9" s="146" t="s">
        <v>38</v>
      </c>
      <c r="AA9" s="147" t="s">
        <v>2</v>
      </c>
      <c r="AB9" s="147"/>
      <c r="AC9" s="147" t="s">
        <v>1</v>
      </c>
      <c r="AD9" s="147"/>
      <c r="AE9" s="146" t="s">
        <v>43</v>
      </c>
      <c r="AF9" s="146" t="s">
        <v>49</v>
      </c>
      <c r="AG9" s="140"/>
      <c r="AH9" s="140"/>
      <c r="AI9" s="140"/>
      <c r="AJ9" s="140"/>
      <c r="AK9" s="128"/>
      <c r="AL9" s="140"/>
      <c r="AM9" s="148"/>
      <c r="AN9" s="149"/>
      <c r="AO9" s="147" t="s">
        <v>2</v>
      </c>
      <c r="AP9" s="147"/>
      <c r="AQ9" s="147" t="s">
        <v>1</v>
      </c>
      <c r="AR9" s="147"/>
      <c r="AS9" s="146" t="s">
        <v>43</v>
      </c>
      <c r="AT9" s="146" t="s">
        <v>49</v>
      </c>
      <c r="AU9" s="149"/>
      <c r="AV9" s="147" t="s">
        <v>2</v>
      </c>
      <c r="AW9" s="147"/>
      <c r="AX9" s="147" t="s">
        <v>1</v>
      </c>
      <c r="AY9" s="147"/>
      <c r="AZ9" s="146" t="s">
        <v>43</v>
      </c>
      <c r="BA9" s="146" t="s">
        <v>46</v>
      </c>
      <c r="BB9" s="150"/>
      <c r="BC9" s="151"/>
      <c r="BD9" s="64"/>
      <c r="BE9" s="65"/>
    </row>
    <row r="10" spans="1:59" s="32" customFormat="1" ht="158.25" customHeight="1" x14ac:dyDescent="0.2">
      <c r="A10" s="43" t="s">
        <v>54</v>
      </c>
      <c r="B10" s="140" t="s">
        <v>61</v>
      </c>
      <c r="C10" s="140"/>
      <c r="D10" s="152" t="s">
        <v>62</v>
      </c>
      <c r="E10" s="153" t="s">
        <v>63</v>
      </c>
      <c r="F10" s="153" t="s">
        <v>64</v>
      </c>
      <c r="G10" s="154" t="str">
        <f>CONCATENATE(F10,", ",K10,", ",J10)</f>
        <v>Deficiente calidad en bienes y elementos suministrados al instituto, por: posible insatisfacción en la prestación de servicios, probables demoras y dificultad para desarrollar correctamente  las actividades , debido a: 
1) No dejar especificaciones técnicas en el contrato.
2) Falta de revisión y conocimiento de las características de los elementos
3) Utilización de plataformas virtuales para realizar compras
4) No tener en cuenta al proceso de recursos físicos (supervisor) para la adquisición</v>
      </c>
      <c r="H10" s="154" t="s">
        <v>65</v>
      </c>
      <c r="I10" s="154" t="s">
        <v>85</v>
      </c>
      <c r="J10" s="154" t="s">
        <v>119</v>
      </c>
      <c r="K10" s="154" t="s">
        <v>95</v>
      </c>
      <c r="L10" s="37">
        <v>3</v>
      </c>
      <c r="M10" s="56" t="str">
        <f>+IF(L10=5,"CASI SEGURO",(IF(L10=4,"PROBABLE",(IF(L10=3,"POSIBLE",(IF(L10=2,"RARA VEZ",(IF(L10=1,"IMPROBABLE","")))))))))</f>
        <v>POSIBLE</v>
      </c>
      <c r="N10" s="41">
        <v>4</v>
      </c>
      <c r="O10" s="39" t="str">
        <f>+IF(N10=5,"CATASTRÓFICO",(IF(N10=4,"MAYOR",(IF(N10=3,"MODERADO",(IF(N10=2,"MENOR",(IF(N10=1,"INSIGNIFICANTE",IF(N10&lt;1,"",))))))))))</f>
        <v>MAYOR</v>
      </c>
      <c r="P10" s="37">
        <f>IF(AND(L10&lt;&gt;"",N10&lt;&gt;""),L10*N10,"")</f>
        <v>12</v>
      </c>
      <c r="Q10" s="41" t="str">
        <f>IF(OR(L10="",N10=""),"",IF(AND(L10=5,N10&gt;2),"EXTREMO",IF(AND(L10=5,N10&lt;3),"ALTO",IF(AND(L10=4,N10&gt;3),"EXTREMO",IF(AND(L10=4,N10&gt;1,N10&lt;4),"ALTO",IF(AND(L10=4,N10=1),"MODERADO",IF(AND(L10=3,N10&gt;3),"EXTREMO",IF(AND(L10=3,N10=3),"ALTO",IF(AND(L10=3,N10=2),"MODERADO",IF(AND(L10=3,N10=1),"BAJO",IF(AND(L10=2,N10=5),"EXTREMO",IF(AND(L10=2,N10=4),"ALTO",IF(AND(L10=2,N10=3),"MODERADO",IF(AND(L10=2,N10&lt;3),"BAJO",IF(AND(L10=1,N10&gt;3),"ALTO",IF(AND(L10=1,N10=3),"MODERADO",IF(AND(L10=1,N10&lt;3),"BAJO",)))))))))))))))))</f>
        <v>EXTREMO</v>
      </c>
      <c r="R10" s="119" t="s">
        <v>105</v>
      </c>
      <c r="S10" s="155">
        <v>0.5</v>
      </c>
      <c r="T10" s="156" t="s">
        <v>76</v>
      </c>
      <c r="U10" s="156">
        <v>2</v>
      </c>
      <c r="V10" s="56" t="str">
        <f>+IF(U10=5,"CASI SEGURO",(IF(U10=4,"PROBABLE",(IF(U10=3,"POSIBLE",(IF(U10=2,"RARA VEZ",(IF(U10=1,"IMPROBABLE","")))))))))</f>
        <v>RARA VEZ</v>
      </c>
      <c r="W10" s="41">
        <v>2</v>
      </c>
      <c r="X10" s="39" t="str">
        <f>+IF(W10=5,"CATASTRÓFICO",(IF(W10=4,"MAYOR",(IF(W10=3,"MODERADO",(IF(W10=2,"MENOR",(IF(W10=1,"INSIGNIFICANTE",IF(W10&lt;1,"",))))))))))</f>
        <v>MENOR</v>
      </c>
      <c r="Y10" s="37">
        <f>IF(AND(U10&lt;&gt;"",W10&lt;&gt;""),U10*W10,"")</f>
        <v>4</v>
      </c>
      <c r="Z10" s="41" t="str">
        <f>IF(OR(U10="",W10=""),"",IF(AND(U10=5,W10&gt;2),"EXTREMO",IF(AND(U10=5,W10&lt;3),"ALTO",IF(AND(U10=4,W10&gt;3),"EXTREMO",IF(AND(U10=4,W10&gt;1,W10&lt;4),"ALTO",IF(AND(U10=4,W10=1),"MODERADO",IF(AND(U10=3,W10&gt;3),"EXTREMO",IF(AND(U10=3,W10=3),"ALTO",IF(AND(U10=3,W10=2),"MODERADO",IF(AND(U10=3,W10=1),"BAJO",IF(AND(U10=2,W10=5),"EXTREMO",IF(AND(U10=2,W10=4),"ALTO",IF(AND(U10=2,W10=3),"MODERADO",IF(AND(U10=2,W10&lt;3),"BAJO",IF(AND(U10=1,W10&gt;3),"ALTO",IF(AND(U10=1,W10=3),"MODERADO",IF(AND(U10=1,W10&lt;3),"BAJO",)))))))))))))))))</f>
        <v>BAJO</v>
      </c>
      <c r="AA10" s="157">
        <v>4</v>
      </c>
      <c r="AB10" s="158" t="str">
        <f>+IF(AA10=5,"CASI SEGURO",(IF(AA10=4,"PROBABLE",(IF(AA10=3,"POSIBLE",(IF(AA10=2,"RARA VEZ",(IF(AA10=1,"IMPROBABLE","")))))))))</f>
        <v>PROBABLE</v>
      </c>
      <c r="AC10" s="159">
        <v>3</v>
      </c>
      <c r="AD10" s="39" t="str">
        <f>+IF(AC10=5,"ALTO",(IF(AC10=3,"MEDIO",(IF(AC10=1,"BAJO",IF(OR(AC10=2,AC10=4),"NO APLICA",""))))))</f>
        <v>MEDIO</v>
      </c>
      <c r="AE10" s="37">
        <f>IF(AND(AA10&lt;&gt;"",AC10&lt;&gt;"",AD10&lt;&gt;"NO APLICA"),AA10*AC10,"")</f>
        <v>12</v>
      </c>
      <c r="AF10" s="41" t="str">
        <f>IF(AND(AE10&lt;4,AE10&gt;0),"BAJA",IF(AND(AE10&gt;9,AE10&lt;26),"ALTA",IF(AND(AE10&gt;3,AE10&lt;10),"MEDIA","")))</f>
        <v>ALTA</v>
      </c>
      <c r="AG10" s="160" t="s">
        <v>139</v>
      </c>
      <c r="AH10" s="58" t="s">
        <v>78</v>
      </c>
      <c r="AI10" s="161" t="s">
        <v>134</v>
      </c>
      <c r="AJ10" s="162" t="s">
        <v>86</v>
      </c>
      <c r="AK10" s="163">
        <v>44302</v>
      </c>
      <c r="AL10" s="162" t="s">
        <v>82</v>
      </c>
      <c r="AM10" s="164" t="s">
        <v>96</v>
      </c>
      <c r="AN10" s="155">
        <v>0.5</v>
      </c>
      <c r="AO10" s="156">
        <v>2</v>
      </c>
      <c r="AP10" s="56" t="str">
        <f>+IF(AO10=5,"CASI SEGURO",(IF(AO10=4,"PROBABLE",(IF(AO10=3,"POSIBLE",(IF(AO10=2,"RARA VEZ",(IF(AO10=1,"IMPROBABLE","")))))))))</f>
        <v>RARA VEZ</v>
      </c>
      <c r="AQ10" s="41">
        <v>2</v>
      </c>
      <c r="AR10" s="39" t="str">
        <f>+IF(AQ10=5,"CATASTRÓFICO",(IF(AQ10=4,"MAYOR",(IF(AQ10=3,"MODERADO",(IF(AQ10=2,"MENOR",(IF(AQ10=1,"INSIGNIFICANTE",IF(AQ10&lt;1,"",))))))))))</f>
        <v>MENOR</v>
      </c>
      <c r="AS10" s="37">
        <f>IF(AND(AO10&lt;&gt;"",AQ10&lt;&gt;""),AO10*AQ10,"")</f>
        <v>4</v>
      </c>
      <c r="AT10" s="41" t="str">
        <f>IF(OR(AO10="",AQ10=""),"",IF(AND(AO10=5,AQ10&gt;2),"EXTREMO",IF(AND(AO10=5,AQ10&lt;3),"ALTO",IF(AND(AO10=4,AQ10&gt;3),"EXTREMO",IF(AND(AO10=4,AQ10&gt;1,AQ10&lt;4),"ALTO",IF(AND(AO10=4,AQ10=1),"MODERADO",IF(AND(AO10=3,AQ10&gt;3),"EXTREMO",IF(AND(AO10=3,AQ10=3),"ALTO",IF(AND(AO10=3,AQ10=2),"MODERADO",IF(AND(AO10=3,AQ10=1),"BAJO",IF(AND(AO10=2,AQ10=5),"EXTREMO",IF(AND(AO10=2,AQ10=4),"ALTO",IF(AND(AO10=2,AQ10=3),"MODERADO",IF(AND(AO10=2,AQ10&lt;3),"BAJO",IF(AND(AO10=1,AQ10&gt;3),"ALTO",IF(AND(AO10=1,AQ10=3),"MODERADO",IF(AND(AO10=1,AQ10&lt;3),"BAJO",)))))))))))))))))</f>
        <v>BAJO</v>
      </c>
      <c r="AU10" s="165">
        <v>0.5</v>
      </c>
      <c r="AV10" s="157">
        <v>4</v>
      </c>
      <c r="AW10" s="158" t="str">
        <f>+IF(AV10=5,"CASI SEGURO",(IF(AV10=4,"PROBABLE",(IF(AV10=3,"POSIBLE",(IF(AV10=2,"RARA VEZ",(IF(AV10=1,"IMPROBABLE","")))))))))</f>
        <v>PROBABLE</v>
      </c>
      <c r="AX10" s="159">
        <v>3</v>
      </c>
      <c r="AY10" s="166" t="str">
        <f>+IF(AX10=5,"ALTO",(IF(AX10=3,"MEDIO",(IF(AX10=1,"BAJO",IF(OR(AX10=2,AX10=4),"NO APLICA",""))))))</f>
        <v>MEDIO</v>
      </c>
      <c r="AZ10" s="157">
        <f>IF(AND(AV10&lt;&gt;"",AX10&lt;&gt;"",AY10&lt;&gt;"NO APLICA"),AV10*AX10,"")</f>
        <v>12</v>
      </c>
      <c r="BA10" s="43" t="str">
        <f t="shared" ref="BA10:BA16" si="0">IF(AND(AZ10&lt;4,AZ10&gt;0),"BAJA",IF(AND(AZ10&gt;9,AZ10&lt;26),"ALTA",IF(AND(AZ10&gt;3,AZ10&lt;10),"MEDIA","")))</f>
        <v>ALTA</v>
      </c>
      <c r="BB10" s="167" t="s">
        <v>149</v>
      </c>
      <c r="BC10" s="168"/>
      <c r="BD10" s="62"/>
      <c r="BE10" s="63"/>
      <c r="BF10" s="34"/>
      <c r="BG10" s="34"/>
    </row>
    <row r="11" spans="1:59" s="35" customFormat="1" ht="158.25" customHeight="1" x14ac:dyDescent="0.2">
      <c r="A11" s="44"/>
      <c r="B11" s="140"/>
      <c r="C11" s="140"/>
      <c r="D11" s="152"/>
      <c r="E11" s="169"/>
      <c r="F11" s="169"/>
      <c r="G11" s="170"/>
      <c r="H11" s="170"/>
      <c r="I11" s="170"/>
      <c r="J11" s="170"/>
      <c r="K11" s="170"/>
      <c r="L11" s="38"/>
      <c r="M11" s="57"/>
      <c r="N11" s="42"/>
      <c r="O11" s="40"/>
      <c r="P11" s="38"/>
      <c r="Q11" s="42"/>
      <c r="R11" s="119"/>
      <c r="S11" s="171"/>
      <c r="T11" s="172"/>
      <c r="U11" s="172"/>
      <c r="V11" s="57"/>
      <c r="W11" s="42"/>
      <c r="X11" s="40"/>
      <c r="Y11" s="38"/>
      <c r="Z11" s="42"/>
      <c r="AA11" s="157"/>
      <c r="AB11" s="158"/>
      <c r="AC11" s="159"/>
      <c r="AD11" s="40"/>
      <c r="AE11" s="38"/>
      <c r="AF11" s="42"/>
      <c r="AG11" s="160" t="s">
        <v>110</v>
      </c>
      <c r="AH11" s="59"/>
      <c r="AI11" s="173" t="s">
        <v>122</v>
      </c>
      <c r="AJ11" s="162"/>
      <c r="AK11" s="174"/>
      <c r="AL11" s="162"/>
      <c r="AM11" s="164" t="s">
        <v>135</v>
      </c>
      <c r="AN11" s="171"/>
      <c r="AO11" s="172"/>
      <c r="AP11" s="57"/>
      <c r="AQ11" s="42"/>
      <c r="AR11" s="40"/>
      <c r="AS11" s="38"/>
      <c r="AT11" s="42"/>
      <c r="AU11" s="165"/>
      <c r="AV11" s="157"/>
      <c r="AW11" s="158"/>
      <c r="AX11" s="159"/>
      <c r="AY11" s="166"/>
      <c r="AZ11" s="157"/>
      <c r="BA11" s="44"/>
      <c r="BB11" s="168"/>
      <c r="BC11" s="168"/>
      <c r="BD11" s="62"/>
      <c r="BE11" s="63"/>
      <c r="BF11" s="34"/>
      <c r="BG11" s="34"/>
    </row>
    <row r="12" spans="1:59" s="32" customFormat="1" ht="153" customHeight="1" x14ac:dyDescent="0.2">
      <c r="A12" s="43" t="s">
        <v>55</v>
      </c>
      <c r="B12" s="140" t="s">
        <v>66</v>
      </c>
      <c r="C12" s="140"/>
      <c r="D12" s="152" t="s">
        <v>87</v>
      </c>
      <c r="E12" s="162" t="s">
        <v>88</v>
      </c>
      <c r="F12" s="162" t="s">
        <v>108</v>
      </c>
      <c r="G12" s="152" t="str">
        <f t="shared" ref="G12" si="1">CONCATENATE(F12,",",K12,",",J12)</f>
        <v>Deterioro y/o perdida de elementos por falta de lugar de almacenamiento apropiado,por:  afectaciones en los elementos y desorden. Desaprovechamiento de espacios
Detrimento patrimonial
Demoras en el proceso de inventario,debido a: 
1) Limitaciones de espacio físico 
2) Cubiertas en mal estado 
3) Estanterías insuficientes y no adecuadas
4) Elementos desmontados por  mantenimiento y modernización del alumbrado publico.</v>
      </c>
      <c r="H12" s="152" t="s">
        <v>67</v>
      </c>
      <c r="I12" s="152" t="s">
        <v>112</v>
      </c>
      <c r="J12" s="152" t="s">
        <v>111</v>
      </c>
      <c r="K12" s="152" t="s">
        <v>113</v>
      </c>
      <c r="L12" s="37">
        <v>3</v>
      </c>
      <c r="M12" s="56" t="str">
        <f t="shared" ref="M12" si="2">+IF(L12=5,"CASI SEGURO",(IF(L12=4,"PROBABLE",(IF(L12=3,"POSIBLE",(IF(L12=2,"RARA VEZ",(IF(L12=1,"IMPROBABLE","")))))))))</f>
        <v>POSIBLE</v>
      </c>
      <c r="N12" s="41">
        <v>5</v>
      </c>
      <c r="O12" s="39" t="str">
        <f>+IF(N12=5,"CATASTRÓFICO",(IF(N12=4,"MAYOR",(IF(N12=3,"MODERADO",(IF(N12=2,"MENOR",(IF(N12=1,"INSIGNIFICANTE",IF(N12&lt;1,"",))))))))))</f>
        <v>CATASTRÓFICO</v>
      </c>
      <c r="P12" s="37">
        <f>IF(AND(L12&lt;&gt;"",N12&lt;&gt;""),L12*N12,"")</f>
        <v>15</v>
      </c>
      <c r="Q12" s="41" t="str">
        <f>IF(OR(L12="",N12=""),"",IF(AND(L12=5,N12&gt;2),"EXTREMO",IF(AND(L12=5,N12&lt;3),"ALTO",IF(AND(L12=4,N12&gt;3),"EXTREMO",IF(AND(L12=4,N12&gt;1,N12&lt;4),"ALTO",IF(AND(L12=4,N12=1),"MODERADO",IF(AND(L12=3,N12&gt;3),"EXTREMO",IF(AND(L12=3,N12=3),"ALTO",IF(AND(L12=3,N12=2),"MODERADO",IF(AND(L12=3,N12=1),"BAJO",IF(AND(L12=2,N12=5),"EXTREMO",IF(AND(L12=2,N12=4),"ALTO",IF(AND(L12=2,N12=3),"MODERADO",IF(AND(L12=2,N12&lt;3),"BAJO",IF(AND(L12=1,N12&gt;3),"ALTO",IF(AND(L12=1,N12=3),"MODERADO",IF(AND(L12=1,N12&lt;3),"BAJO",)))))))))))))))))</f>
        <v>EXTREMO</v>
      </c>
      <c r="R12" s="119" t="s">
        <v>75</v>
      </c>
      <c r="S12" s="155">
        <v>0.5</v>
      </c>
      <c r="T12" s="156" t="s">
        <v>76</v>
      </c>
      <c r="U12" s="156">
        <v>3</v>
      </c>
      <c r="V12" s="56" t="str">
        <f t="shared" ref="V12" si="3">+IF(U12=5,"CASI SEGURO",(IF(U12=4,"PROBABLE",(IF(U12=3,"POSIBLE",(IF(U12=2,"RARA VEZ",(IF(U12=1,"IMPROBABLE","")))))))))</f>
        <v>POSIBLE</v>
      </c>
      <c r="W12" s="41">
        <v>3</v>
      </c>
      <c r="X12" s="39" t="str">
        <f>+IF(W12=5,"CATASTRÓFICO",(IF(W12=4,"MAYOR",(IF(W12=3,"MODERADO",(IF(W12=2,"MENOR",(IF(W12=1,"INSIGNIFICANTE",IF(W12&lt;1,"",))))))))))</f>
        <v>MODERADO</v>
      </c>
      <c r="Y12" s="37">
        <f>IF(AND(U12&lt;&gt;"",W12&lt;&gt;""),U12*W12,"")</f>
        <v>9</v>
      </c>
      <c r="Z12" s="41" t="str">
        <f>IF(OR(U12="",W12=""),"",IF(AND(U12=5,W12&gt;2),"EXTREMO",IF(AND(U12=5,W12&lt;3),"ALTO",IF(AND(U12=4,W12&gt;3),"EXTREMO",IF(AND(U12=4,W12&gt;1,W12&lt;4),"ALTO",IF(AND(U12=4,W12=1),"MODERADO",IF(AND(U12=3,W12&gt;3),"EXTREMO",IF(AND(U12=3,W12=3),"ALTO",IF(AND(U12=3,W12=2),"MODERADO",IF(AND(U12=3,W12=1),"BAJO",IF(AND(U12=2,W12=5),"EXTREMO",IF(AND(U12=2,W12=4),"ALTO",IF(AND(U12=2,W12=3),"MODERADO",IF(AND(U12=2,W12&lt;3),"BAJO",IF(AND(U12=1,W12&gt;3),"ALTO",IF(AND(U12=1,W12=3),"MODERADO",IF(AND(U12=1,W12&lt;3),"BAJO",)))))))))))))))))</f>
        <v>ALTO</v>
      </c>
      <c r="AA12" s="157">
        <v>5</v>
      </c>
      <c r="AB12" s="158" t="str">
        <f>+IF(AA12=5,"CASI SEGURO",(IF(AA12=4,"PROBABLE",(IF(AA12=3,"POSIBLE",(IF(AA12=2,"RARA VEZ",(IF(AA12=1,"IMPROBABLE","")))))))))</f>
        <v>CASI SEGURO</v>
      </c>
      <c r="AC12" s="159">
        <v>5</v>
      </c>
      <c r="AD12" s="39" t="str">
        <f>+IF(AC12=5,"ALTO",(IF(AC12=3,"MEDIO",(IF(AC12=1,"BAJO",IF(OR(AC12=2,AC12=4),"NO APLICA",""))))))</f>
        <v>ALTO</v>
      </c>
      <c r="AE12" s="37">
        <f>IF(AND(AA12&lt;&gt;"",AC12&lt;&gt;"",AD12&lt;&gt;"NO APLICA"),AA12*AC12,"")</f>
        <v>25</v>
      </c>
      <c r="AF12" s="41" t="str">
        <f>IF(AND(AE12&lt;4,AE12&gt;0),"BAJA",IF(AND(AE12&gt;9,AE12&lt;26),"ALTA",IF(AND(AE12&gt;3,AE12&lt;10),"MEDIA","")))</f>
        <v>ALTA</v>
      </c>
      <c r="AG12" s="160" t="s">
        <v>114</v>
      </c>
      <c r="AH12" s="58" t="s">
        <v>78</v>
      </c>
      <c r="AI12" s="175" t="s">
        <v>136</v>
      </c>
      <c r="AJ12" s="162" t="s">
        <v>89</v>
      </c>
      <c r="AK12" s="163">
        <v>44302</v>
      </c>
      <c r="AL12" s="162" t="s">
        <v>109</v>
      </c>
      <c r="AM12" s="164" t="s">
        <v>141</v>
      </c>
      <c r="AN12" s="155">
        <v>0.5</v>
      </c>
      <c r="AO12" s="156">
        <v>3</v>
      </c>
      <c r="AP12" s="56" t="str">
        <f t="shared" ref="AP12" si="4">+IF(AO12=5,"CASI SEGURO",(IF(AO12=4,"PROBABLE",(IF(AO12=3,"POSIBLE",(IF(AO12=2,"RARA VEZ",(IF(AO12=1,"IMPROBABLE","")))))))))</f>
        <v>POSIBLE</v>
      </c>
      <c r="AQ12" s="41">
        <v>3</v>
      </c>
      <c r="AR12" s="39" t="str">
        <f>+IF(AQ12=5,"CATASTRÓFICO",(IF(AQ12=4,"MAYOR",(IF(AQ12=3,"MODERADO",(IF(AQ12=2,"MENOR",(IF(AQ12=1,"INSIGNIFICANTE",IF(AQ12&lt;1,"",))))))))))</f>
        <v>MODERADO</v>
      </c>
      <c r="AS12" s="37">
        <f>IF(AND(AO12&lt;&gt;"",AQ12&lt;&gt;""),AO12*AQ12,"")</f>
        <v>9</v>
      </c>
      <c r="AT12" s="41" t="str">
        <f>IF(OR(AO12="",AQ12=""),"",IF(AND(AO12=5,AQ12&gt;2),"EXTREMO",IF(AND(AO12=5,AQ12&lt;3),"ALTO",IF(AND(AO12=4,AQ12&gt;3),"EXTREMO",IF(AND(AO12=4,AQ12&gt;1,AQ12&lt;4),"ALTO",IF(AND(AO12=4,AQ12=1),"MODERADO",IF(AND(AO12=3,AQ12&gt;3),"EXTREMO",IF(AND(AO12=3,AQ12=3),"ALTO",IF(AND(AO12=3,AQ12=2),"MODERADO",IF(AND(AO12=3,AQ12=1),"BAJO",IF(AND(AO12=2,AQ12=5),"EXTREMO",IF(AND(AO12=2,AQ12=4),"ALTO",IF(AND(AO12=2,AQ12=3),"MODERADO",IF(AND(AO12=2,AQ12&lt;3),"BAJO",IF(AND(AO12=1,AQ12&gt;3),"ALTO",IF(AND(AO12=1,AQ12=3),"MODERADO",IF(AND(AO12=1,AQ12&lt;3),"BAJO",)))))))))))))))))</f>
        <v>ALTO</v>
      </c>
      <c r="AU12" s="165">
        <v>0.5</v>
      </c>
      <c r="AV12" s="157">
        <v>5</v>
      </c>
      <c r="AW12" s="158" t="str">
        <f>+IF(AV12=5,"CASI SEGURO",(IF(AV12=4,"PROBABLE",(IF(AV12=3,"POSIBLE",(IF(AV12=2,"RARA VEZ",(IF(AV12=1,"IMPROBABLE","")))))))))</f>
        <v>CASI SEGURO</v>
      </c>
      <c r="AX12" s="159">
        <v>5</v>
      </c>
      <c r="AY12" s="166" t="str">
        <f>+IF(AX12=5,"ALTO",(IF(AX12=3,"MEDIO",(IF(AX12=1,"BAJO",IF(OR(AX12=2,AX12=4),"NO APLICA",""))))))</f>
        <v>ALTO</v>
      </c>
      <c r="AZ12" s="157">
        <f>IF(AND(AV12&lt;&gt;"",AX12&lt;&gt;"",AY12&lt;&gt;"NO APLICA"),AV12*AX12,"")</f>
        <v>25</v>
      </c>
      <c r="BA12" s="43" t="str">
        <f t="shared" si="0"/>
        <v>ALTA</v>
      </c>
      <c r="BB12" s="167" t="s">
        <v>150</v>
      </c>
      <c r="BC12" s="168"/>
      <c r="BD12" s="62"/>
      <c r="BE12" s="63"/>
      <c r="BF12" s="34"/>
      <c r="BG12" s="34"/>
    </row>
    <row r="13" spans="1:59" s="35" customFormat="1" ht="153" customHeight="1" x14ac:dyDescent="0.2">
      <c r="A13" s="44"/>
      <c r="B13" s="140"/>
      <c r="C13" s="140"/>
      <c r="D13" s="152"/>
      <c r="E13" s="162"/>
      <c r="F13" s="162"/>
      <c r="G13" s="152"/>
      <c r="H13" s="152"/>
      <c r="I13" s="152"/>
      <c r="J13" s="152"/>
      <c r="K13" s="152"/>
      <c r="L13" s="38"/>
      <c r="M13" s="57"/>
      <c r="N13" s="42"/>
      <c r="O13" s="40"/>
      <c r="P13" s="38"/>
      <c r="Q13" s="42"/>
      <c r="R13" s="119"/>
      <c r="S13" s="171"/>
      <c r="T13" s="172"/>
      <c r="U13" s="172"/>
      <c r="V13" s="57"/>
      <c r="W13" s="42"/>
      <c r="X13" s="40"/>
      <c r="Y13" s="38"/>
      <c r="Z13" s="42"/>
      <c r="AA13" s="157"/>
      <c r="AB13" s="158"/>
      <c r="AC13" s="159"/>
      <c r="AD13" s="40"/>
      <c r="AE13" s="38"/>
      <c r="AF13" s="42"/>
      <c r="AG13" s="160" t="s">
        <v>101</v>
      </c>
      <c r="AH13" s="59"/>
      <c r="AI13" s="161" t="s">
        <v>123</v>
      </c>
      <c r="AJ13" s="162"/>
      <c r="AK13" s="174"/>
      <c r="AL13" s="162"/>
      <c r="AM13" s="164" t="s">
        <v>98</v>
      </c>
      <c r="AN13" s="171"/>
      <c r="AO13" s="172"/>
      <c r="AP13" s="57"/>
      <c r="AQ13" s="42"/>
      <c r="AR13" s="40"/>
      <c r="AS13" s="38"/>
      <c r="AT13" s="42"/>
      <c r="AU13" s="165"/>
      <c r="AV13" s="157"/>
      <c r="AW13" s="158"/>
      <c r="AX13" s="159"/>
      <c r="AY13" s="166"/>
      <c r="AZ13" s="157"/>
      <c r="BA13" s="44"/>
      <c r="BB13" s="168"/>
      <c r="BC13" s="168"/>
      <c r="BD13" s="62"/>
      <c r="BE13" s="63"/>
      <c r="BF13" s="34"/>
      <c r="BG13" s="34"/>
    </row>
    <row r="14" spans="1:59" s="32" customFormat="1" ht="83.25" customHeight="1" x14ac:dyDescent="0.2">
      <c r="A14" s="43" t="s">
        <v>56</v>
      </c>
      <c r="B14" s="140" t="s">
        <v>68</v>
      </c>
      <c r="C14" s="140"/>
      <c r="D14" s="152" t="s">
        <v>69</v>
      </c>
      <c r="E14" s="162" t="s">
        <v>90</v>
      </c>
      <c r="F14" s="162" t="s">
        <v>91</v>
      </c>
      <c r="G14" s="60" t="str">
        <f t="shared" ref="G14" si="5">CONCATENATE(F14,",",K14,",",J14)</f>
        <v>Desactualización de la información,por: deficiencia en la parametrización con respecto a la parte contable, diferencia en los inventarios.
Faltantes/sobrantes
Errores en cantidades unitarias
Precios desactualizados
Errores en la migración y/o registro de la información 
Inconsistencias en entradas y salidas.
Sanciones disciplinarias,debido a: 
1) Diligenciamiento incorrecto de las ordenes de salida
2) Fallas técnicas de los programas de apoyo
3) Entrega de elementos sin el comprobante de salida 
4) Personal no idóneo para el desarrollo de la labor 
5) Desconocimiento y falta de identificación de los bienes propiedad de Infibague 
6) Entrega incorrecta por parte del almacén de los elementos requeridos por las dependencias conforme al código de inventario
7) Exposición a cambios regulatorios, debido a factores internos o externos que afecten el normal funcionamiento del instituto y/o las dinámicas de este (Eventos climáticos y/o atmosféricos, epidemias, pandemias, eventos de orden público, eventos desarrollados de manera interna, terremotos, inundaciones, fallas eléctricas, etc.).</v>
      </c>
      <c r="H14" s="152" t="s">
        <v>70</v>
      </c>
      <c r="I14" s="60" t="s">
        <v>99</v>
      </c>
      <c r="J14" s="162" t="s">
        <v>125</v>
      </c>
      <c r="K14" s="153" t="s">
        <v>120</v>
      </c>
      <c r="L14" s="37">
        <v>3</v>
      </c>
      <c r="M14" s="56" t="str">
        <f t="shared" ref="M14" si="6">+IF(L14=5,"CASI SEGURO",(IF(L14=4,"PROBABLE",(IF(L14=3,"POSIBLE",(IF(L14=2,"RARA VEZ",(IF(L14=1,"IMPROBABLE","")))))))))</f>
        <v>POSIBLE</v>
      </c>
      <c r="N14" s="41">
        <v>4</v>
      </c>
      <c r="O14" s="39" t="str">
        <f>+IF(N14=5,"CATASTRÓFICO",(IF(N14=4,"MAYOR",(IF(N14=3,"MODERADO",(IF(N14=2,"MENOR",(IF(N14=1,"INSIGNIFICANTE",IF(N14&lt;1,"",))))))))))</f>
        <v>MAYOR</v>
      </c>
      <c r="P14" s="37">
        <f>IF(AND(L14&lt;&gt;"",N14&lt;&gt;""),L14*N14,"")</f>
        <v>12</v>
      </c>
      <c r="Q14" s="41" t="str">
        <f>IF(OR(L14="",N14=""),"",IF(AND(L14=5,N14&gt;2),"EXTREMO",IF(AND(L14=5,N14&lt;3),"ALTO",IF(AND(L14=4,N14&gt;3),"EXTREMO",IF(AND(L14=4,N14&gt;1,N14&lt;4),"ALTO",IF(AND(L14=4,N14=1),"MODERADO",IF(AND(L14=3,N14&gt;3),"EXTREMO",IF(AND(L14=3,N14=3),"ALTO",IF(AND(L14=3,N14=2),"MODERADO",IF(AND(L14=3,N14=1),"BAJO",IF(AND(L14=2,N14=5),"EXTREMO",IF(AND(L14=2,N14=4),"ALTO",IF(AND(L14=2,N14=3),"MODERADO",IF(AND(L14=2,N14&lt;3),"BAJO",IF(AND(L14=1,N14&gt;3),"ALTO",IF(AND(L14=1,N14=3),"MODERADO",IF(AND(L14=1,N14&lt;3),"BAJO",)))))))))))))))))</f>
        <v>EXTREMO</v>
      </c>
      <c r="R14" s="119" t="s">
        <v>92</v>
      </c>
      <c r="S14" s="155">
        <v>0.6</v>
      </c>
      <c r="T14" s="156" t="s">
        <v>76</v>
      </c>
      <c r="U14" s="156">
        <v>3</v>
      </c>
      <c r="V14" s="56" t="str">
        <f t="shared" ref="V14" si="7">+IF(U14=5,"CASI SEGURO",(IF(U14=4,"PROBABLE",(IF(U14=3,"POSIBLE",(IF(U14=2,"RARA VEZ",(IF(U14=1,"IMPROBABLE","")))))))))</f>
        <v>POSIBLE</v>
      </c>
      <c r="W14" s="41">
        <v>2</v>
      </c>
      <c r="X14" s="39" t="str">
        <f>+IF(W14=5,"CATASTRÓFICO",(IF(W14=4,"MAYOR",(IF(W14=3,"MODERADO",(IF(W14=2,"MENOR",(IF(W14=1,"INSIGNIFICANTE",IF(W14&lt;1,"",))))))))))</f>
        <v>MENOR</v>
      </c>
      <c r="Y14" s="37">
        <f>IF(AND(U14&lt;&gt;"",W14&lt;&gt;""),U14*W14,"")</f>
        <v>6</v>
      </c>
      <c r="Z14" s="41" t="str">
        <f>IF(OR(U14="",W14=""),"",IF(AND(U14=5,W14&gt;2),"EXTREMO",IF(AND(U14=5,W14&lt;3),"ALTO",IF(AND(U14=4,W14&gt;3),"EXTREMO",IF(AND(U14=4,W14&gt;1,W14&lt;4),"ALTO",IF(AND(U14=4,W14=1),"MODERADO",IF(AND(U14=3,W14&gt;3),"EXTREMO",IF(AND(U14=3,W14=3),"ALTO",IF(AND(U14=3,W14=2),"MODERADO",IF(AND(U14=3,W14=1),"BAJO",IF(AND(U14=2,W14=5),"EXTREMO",IF(AND(U14=2,W14=4),"ALTO",IF(AND(U14=2,W14=3),"MODERADO",IF(AND(U14=2,W14&lt;3),"BAJO",IF(AND(U14=1,W14&gt;3),"ALTO",IF(AND(U14=1,W14=3),"MODERADO",IF(AND(U14=1,W14&lt;3),"BAJO",)))))))))))))))))</f>
        <v>MODERADO</v>
      </c>
      <c r="AA14" s="157">
        <v>3</v>
      </c>
      <c r="AB14" s="158" t="str">
        <f>+IF(AA14=5,"CASI SEGURO",(IF(AA14=4,"PROBABLE",(IF(AA14=3,"POSIBLE",(IF(AA14=2,"RARA VEZ",(IF(AA14=1,"IMPROBABLE","")))))))))</f>
        <v>POSIBLE</v>
      </c>
      <c r="AC14" s="159">
        <v>5</v>
      </c>
      <c r="AD14" s="39" t="str">
        <f>+IF(AC14=5,"ALTO",(IF(AC14=3,"MEDIO",(IF(AC14=1,"BAJO",IF(OR(AC14=2,AC14=4),"NO APLICA",""))))))</f>
        <v>ALTO</v>
      </c>
      <c r="AE14" s="37">
        <f>IF(AND(AA14&lt;&gt;"",AC14&lt;&gt;"",AD14&lt;&gt;"NO APLICA"),AA14*AC14,"")</f>
        <v>15</v>
      </c>
      <c r="AF14" s="41" t="str">
        <f>IF(AND(AE14&lt;4,AE14&gt;0),"BAJA",IF(AND(AE14&gt;9,AE14&lt;26),"ALTA",IF(AND(AE14&gt;3,AE14&lt;10),"MEDIA","")))</f>
        <v>ALTA</v>
      </c>
      <c r="AG14" s="160" t="s">
        <v>137</v>
      </c>
      <c r="AH14" s="58" t="s">
        <v>78</v>
      </c>
      <c r="AI14" s="161" t="s">
        <v>124</v>
      </c>
      <c r="AJ14" s="162" t="s">
        <v>93</v>
      </c>
      <c r="AK14" s="163">
        <v>44302</v>
      </c>
      <c r="AL14" s="162" t="s">
        <v>94</v>
      </c>
      <c r="AM14" s="164" t="s">
        <v>142</v>
      </c>
      <c r="AN14" s="155">
        <v>0.5</v>
      </c>
      <c r="AO14" s="156">
        <v>3</v>
      </c>
      <c r="AP14" s="56" t="str">
        <f t="shared" ref="AP14" si="8">+IF(AO14=5,"CASI SEGURO",(IF(AO14=4,"PROBABLE",(IF(AO14=3,"POSIBLE",(IF(AO14=2,"RARA VEZ",(IF(AO14=1,"IMPROBABLE","")))))))))</f>
        <v>POSIBLE</v>
      </c>
      <c r="AQ14" s="41">
        <v>2</v>
      </c>
      <c r="AR14" s="39" t="str">
        <f>+IF(AQ14=5,"CATASTRÓFICO",(IF(AQ14=4,"MAYOR",(IF(AQ14=3,"MODERADO",(IF(AQ14=2,"MENOR",(IF(AQ14=1,"INSIGNIFICANTE",IF(AQ14&lt;1,"",))))))))))</f>
        <v>MENOR</v>
      </c>
      <c r="AS14" s="37">
        <f>IF(AND(AO14&lt;&gt;"",AQ14&lt;&gt;""),AO14*AQ14,"")</f>
        <v>6</v>
      </c>
      <c r="AT14" s="41" t="str">
        <f>IF(OR(AO14="",AQ14=""),"",IF(AND(AO14=5,AQ14&gt;2),"EXTREMO",IF(AND(AO14=5,AQ14&lt;3),"ALTO",IF(AND(AO14=4,AQ14&gt;3),"EXTREMO",IF(AND(AO14=4,AQ14&gt;1,AQ14&lt;4),"ALTO",IF(AND(AO14=4,AQ14=1),"MODERADO",IF(AND(AO14=3,AQ14&gt;3),"EXTREMO",IF(AND(AO14=3,AQ14=3),"ALTO",IF(AND(AO14=3,AQ14=2),"MODERADO",IF(AND(AO14=3,AQ14=1),"BAJO",IF(AND(AO14=2,AQ14=5),"EXTREMO",IF(AND(AO14=2,AQ14=4),"ALTO",IF(AND(AO14=2,AQ14=3),"MODERADO",IF(AND(AO14=2,AQ14&lt;3),"BAJO",IF(AND(AO14=1,AQ14&gt;3),"ALTO",IF(AND(AO14=1,AQ14=3),"MODERADO",IF(AND(AO14=1,AQ14&lt;3),"BAJO",)))))))))))))))))</f>
        <v>MODERADO</v>
      </c>
      <c r="AU14" s="165">
        <v>0.5</v>
      </c>
      <c r="AV14" s="157">
        <v>3</v>
      </c>
      <c r="AW14" s="158" t="str">
        <f>+IF(AV14=5,"CASI SEGURO",(IF(AV14=4,"PROBABLE",(IF(AV14=3,"POSIBLE",(IF(AV14=2,"RARA VEZ",(IF(AV14=1,"IMPROBABLE","")))))))))</f>
        <v>POSIBLE</v>
      </c>
      <c r="AX14" s="159">
        <v>5</v>
      </c>
      <c r="AY14" s="166" t="str">
        <f>+IF(AX14=5,"ALTO",(IF(AX14=3,"MEDIO",(IF(AX14=1,"BAJO",IF(OR(AX14=2,AX14=4),"NO APLICA",""))))))</f>
        <v>ALTO</v>
      </c>
      <c r="AZ14" s="157">
        <f>IF(AND(AV14&lt;&gt;"",AX14&lt;&gt;"",AY14&lt;&gt;"NO APLICA"),AV14*AX14,"")</f>
        <v>15</v>
      </c>
      <c r="BA14" s="43" t="str">
        <f t="shared" si="0"/>
        <v>ALTA</v>
      </c>
      <c r="BB14" s="167" t="s">
        <v>151</v>
      </c>
      <c r="BC14" s="168"/>
      <c r="BD14" s="62"/>
      <c r="BE14" s="63"/>
      <c r="BF14" s="34"/>
      <c r="BG14" s="34"/>
    </row>
    <row r="15" spans="1:59" s="35" customFormat="1" ht="83.25" customHeight="1" x14ac:dyDescent="0.2">
      <c r="A15" s="44"/>
      <c r="B15" s="140"/>
      <c r="C15" s="140"/>
      <c r="D15" s="152"/>
      <c r="E15" s="162"/>
      <c r="F15" s="162"/>
      <c r="G15" s="61"/>
      <c r="H15" s="152"/>
      <c r="I15" s="61"/>
      <c r="J15" s="162"/>
      <c r="K15" s="169"/>
      <c r="L15" s="38"/>
      <c r="M15" s="57"/>
      <c r="N15" s="42"/>
      <c r="O15" s="40"/>
      <c r="P15" s="38"/>
      <c r="Q15" s="42"/>
      <c r="R15" s="119"/>
      <c r="S15" s="171"/>
      <c r="T15" s="172"/>
      <c r="U15" s="172"/>
      <c r="V15" s="57"/>
      <c r="W15" s="42"/>
      <c r="X15" s="40"/>
      <c r="Y15" s="38"/>
      <c r="Z15" s="42"/>
      <c r="AA15" s="157"/>
      <c r="AB15" s="158"/>
      <c r="AC15" s="159"/>
      <c r="AD15" s="40"/>
      <c r="AE15" s="38"/>
      <c r="AF15" s="42"/>
      <c r="AG15" s="160" t="s">
        <v>102</v>
      </c>
      <c r="AH15" s="59"/>
      <c r="AI15" s="161" t="s">
        <v>106</v>
      </c>
      <c r="AJ15" s="162"/>
      <c r="AK15" s="174"/>
      <c r="AL15" s="162"/>
      <c r="AM15" s="164" t="s">
        <v>115</v>
      </c>
      <c r="AN15" s="171"/>
      <c r="AO15" s="172"/>
      <c r="AP15" s="57"/>
      <c r="AQ15" s="42"/>
      <c r="AR15" s="40"/>
      <c r="AS15" s="38"/>
      <c r="AT15" s="42"/>
      <c r="AU15" s="165"/>
      <c r="AV15" s="157"/>
      <c r="AW15" s="158"/>
      <c r="AX15" s="159"/>
      <c r="AY15" s="166"/>
      <c r="AZ15" s="157"/>
      <c r="BA15" s="44"/>
      <c r="BB15" s="168"/>
      <c r="BC15" s="168"/>
      <c r="BD15" s="62"/>
      <c r="BE15" s="63"/>
      <c r="BF15" s="34"/>
      <c r="BG15" s="34"/>
    </row>
    <row r="16" spans="1:59" s="32" customFormat="1" ht="83.25" customHeight="1" x14ac:dyDescent="0.2">
      <c r="A16" s="43" t="s">
        <v>57</v>
      </c>
      <c r="B16" s="140" t="s">
        <v>71</v>
      </c>
      <c r="C16" s="140"/>
      <c r="D16" s="152" t="s">
        <v>72</v>
      </c>
      <c r="E16" s="162" t="s">
        <v>73</v>
      </c>
      <c r="F16" s="162" t="s">
        <v>116</v>
      </c>
      <c r="G16" s="60" t="str">
        <f t="shared" ref="G16" si="9">CONCATENATE(F16,",",K16,",",J16)</f>
        <v xml:space="preserve">Pérdida, robo o daño de recursos físicos de la Entidad.,por:  hurtos, descuido  en el manejo de los bienes que genera Sanciones disciplinarias, fiscales y/o penales, detrimento patrimonial, Inexistencia de bienes requeridos para el normal funcionamiento de la Entidad.,debido a: 
1) Descuido por parte de los funcionarios responsables de los elementos o activos utilizados 
2) Falencias en los controles establecidos en el servicio de vigilancia de la Entidad. 
3) Permisos de salida de bienes no autorizados.  
4) Falencias en los controles establecidos en el almacén. 
</v>
      </c>
      <c r="H16" s="152" t="s">
        <v>74</v>
      </c>
      <c r="I16" s="60" t="s">
        <v>80</v>
      </c>
      <c r="J16" s="162" t="s">
        <v>117</v>
      </c>
      <c r="K16" s="153" t="s">
        <v>100</v>
      </c>
      <c r="L16" s="37">
        <v>2</v>
      </c>
      <c r="M16" s="56" t="str">
        <f t="shared" ref="M16" si="10">+IF(L16=5,"CASI SEGURO",(IF(L16=4,"PROBABLE",(IF(L16=3,"POSIBLE",(IF(L16=2,"RARA VEZ",(IF(L16=1,"IMPROBABLE","")))))))))</f>
        <v>RARA VEZ</v>
      </c>
      <c r="N16" s="41">
        <v>3</v>
      </c>
      <c r="O16" s="39" t="str">
        <f>+IF(N16=5,"CATASTRÓFICO",(IF(N16=4,"MAYOR",(IF(N16=3,"MODERADO",(IF(N16=2,"MENOR",(IF(N16=1,"INSIGNIFICANTE",IF(N16&lt;1,"",))))))))))</f>
        <v>MODERADO</v>
      </c>
      <c r="P16" s="37">
        <f>IF(AND(L16&lt;&gt;"",N16&lt;&gt;""),L16*N16,"")</f>
        <v>6</v>
      </c>
      <c r="Q16" s="41" t="str">
        <f>IF(OR(L16="",N16=""),"",IF(AND(L16=5,N16&gt;2),"EXTREMO",IF(AND(L16=5,N16&lt;3),"ALTO",IF(AND(L16=4,N16&gt;3),"EXTREMO",IF(AND(L16=4,N16&gt;1,N16&lt;4),"ALTO",IF(AND(L16=4,N16=1),"MODERADO",IF(AND(L16=3,N16&gt;3),"EXTREMO",IF(AND(L16=3,N16=3),"ALTO",IF(AND(L16=3,N16=2),"MODERADO",IF(AND(L16=3,N16=1),"BAJO",IF(AND(L16=2,N16=5),"EXTREMO",IF(AND(L16=2,N16=4),"ALTO",IF(AND(L16=2,N16=3),"MODERADO",IF(AND(L16=2,N16&lt;3),"BAJO",IF(AND(L16=1,N16&gt;3),"ALTO",IF(AND(L16=1,N16=3),"MODERADO",IF(AND(L16=1,N16&lt;3),"BAJO",)))))))))))))))))</f>
        <v>MODERADO</v>
      </c>
      <c r="R16" s="119" t="s">
        <v>83</v>
      </c>
      <c r="S16" s="155">
        <v>0.5</v>
      </c>
      <c r="T16" s="156" t="s">
        <v>77</v>
      </c>
      <c r="U16" s="156">
        <v>4</v>
      </c>
      <c r="V16" s="56" t="str">
        <f t="shared" ref="V16" si="11">+IF(U16=5,"CASI SEGURO",(IF(U16=4,"PROBABLE",(IF(U16=3,"POSIBLE",(IF(U16=2,"RARA VEZ",(IF(U16=1,"IMPROBABLE","")))))))))</f>
        <v>PROBABLE</v>
      </c>
      <c r="W16" s="41">
        <v>3</v>
      </c>
      <c r="X16" s="39" t="str">
        <f>+IF(W16=5,"CATASTRÓFICO",(IF(W16=4,"MAYOR",(IF(W16=3,"MODERADO",(IF(W16=2,"MENOR",(IF(W16=1,"INSIGNIFICANTE",IF(W16&lt;1,"",))))))))))</f>
        <v>MODERADO</v>
      </c>
      <c r="Y16" s="37">
        <f>IF(AND(U16&lt;&gt;"",W16&lt;&gt;""),U16*W16,"")</f>
        <v>12</v>
      </c>
      <c r="Z16" s="41" t="str">
        <f>IF(OR(U16="",W16=""),"",IF(AND(U16=5,W16&gt;2),"EXTREMO",IF(AND(U16=5,W16&lt;3),"ALTO",IF(AND(U16=4,W16&gt;3),"EXTREMO",IF(AND(U16=4,W16&gt;1,W16&lt;4),"ALTO",IF(AND(U16=4,W16=1),"MODERADO",IF(AND(U16=3,W16&gt;3),"EXTREMO",IF(AND(U16=3,W16=3),"ALTO",IF(AND(U16=3,W16=2),"MODERADO",IF(AND(U16=3,W16=1),"BAJO",IF(AND(U16=2,W16=5),"EXTREMO",IF(AND(U16=2,W16=4),"ALTO",IF(AND(U16=2,W16=3),"MODERADO",IF(AND(U16=2,W16&lt;3),"BAJO",IF(AND(U16=1,W16&gt;3),"ALTO",IF(AND(U16=1,W16=3),"MODERADO",IF(AND(U16=1,W16&lt;3),"BAJO",)))))))))))))))))</f>
        <v>ALTO</v>
      </c>
      <c r="AA16" s="157">
        <v>3</v>
      </c>
      <c r="AB16" s="158" t="str">
        <f>+IF(AA16=5,"CASI SEGURO",(IF(AA16=4,"PROBABLE",(IF(AA16=3,"POSIBLE",(IF(AA16=2,"RARA VEZ",(IF(AA16=1,"IMPROBABLE","")))))))))</f>
        <v>POSIBLE</v>
      </c>
      <c r="AC16" s="159">
        <v>3</v>
      </c>
      <c r="AD16" s="39" t="str">
        <f>+IF(AC16=5,"ALTO",(IF(AC16=3,"MEDIO",(IF(AC16=1,"BAJO",IF(OR(AC16=2,AC16=4),"NO APLICA",""))))))</f>
        <v>MEDIO</v>
      </c>
      <c r="AE16" s="37">
        <f>IF(AND(AA16&lt;&gt;"",AC16&lt;&gt;"",AD16&lt;&gt;"NO APLICA"),AA16*AC16,"")</f>
        <v>9</v>
      </c>
      <c r="AF16" s="41" t="str">
        <f>IF(AND(AE16&lt;4,AE16&gt;0),"BAJA",IF(AND(AE16&gt;9,AE16&lt;26),"ALTA",IF(AND(AE16&gt;3,AE16&lt;10),"MEDIA","")))</f>
        <v>MEDIA</v>
      </c>
      <c r="AG16" s="160" t="s">
        <v>121</v>
      </c>
      <c r="AH16" s="58" t="s">
        <v>78</v>
      </c>
      <c r="AI16" s="161" t="s">
        <v>118</v>
      </c>
      <c r="AJ16" s="162" t="s">
        <v>84</v>
      </c>
      <c r="AK16" s="163">
        <v>44302</v>
      </c>
      <c r="AL16" s="162" t="s">
        <v>81</v>
      </c>
      <c r="AM16" s="164" t="s">
        <v>107</v>
      </c>
      <c r="AN16" s="155">
        <v>0.75</v>
      </c>
      <c r="AO16" s="156">
        <v>2</v>
      </c>
      <c r="AP16" s="56" t="str">
        <f t="shared" ref="AP16" si="12">+IF(AO16=5,"CASI SEGURO",(IF(AO16=4,"PROBABLE",(IF(AO16=3,"POSIBLE",(IF(AO16=2,"RARA VEZ",(IF(AO16=1,"IMPROBABLE","")))))))))</f>
        <v>RARA VEZ</v>
      </c>
      <c r="AQ16" s="41">
        <v>3</v>
      </c>
      <c r="AR16" s="39" t="str">
        <f>+IF(AQ16=5,"CATASTRÓFICO",(IF(AQ16=4,"MAYOR",(IF(AQ16=3,"MODERADO",(IF(AQ16=2,"MENOR",(IF(AQ16=1,"INSIGNIFICANTE",IF(AQ16&lt;1,"",))))))))))</f>
        <v>MODERADO</v>
      </c>
      <c r="AS16" s="37">
        <f>IF(AND(AO16&lt;&gt;"",AQ16&lt;&gt;""),AO16*AQ16,"")</f>
        <v>6</v>
      </c>
      <c r="AT16" s="41" t="str">
        <f>IF(OR(AO16="",AQ16=""),"",IF(AND(AO16=5,AQ16&gt;2),"EXTREMO",IF(AND(AO16=5,AQ16&lt;3),"ALTO",IF(AND(AO16=4,AQ16&gt;3),"EXTREMO",IF(AND(AO16=4,AQ16&gt;1,AQ16&lt;4),"ALTO",IF(AND(AO16=4,AQ16=1),"MODERADO",IF(AND(AO16=3,AQ16&gt;3),"EXTREMO",IF(AND(AO16=3,AQ16=3),"ALTO",IF(AND(AO16=3,AQ16=2),"MODERADO",IF(AND(AO16=3,AQ16=1),"BAJO",IF(AND(AO16=2,AQ16=5),"EXTREMO",IF(AND(AO16=2,AQ16=4),"ALTO",IF(AND(AO16=2,AQ16=3),"MODERADO",IF(AND(AO16=2,AQ16&lt;3),"BAJO",IF(AND(AO16=1,AQ16&gt;3),"ALTO",IF(AND(AO16=1,AQ16=3),"MODERADO",IF(AND(AO16=1,AQ16&lt;3),"BAJO",)))))))))))))))))</f>
        <v>MODERADO</v>
      </c>
      <c r="AU16" s="165">
        <v>0.5</v>
      </c>
      <c r="AV16" s="157">
        <v>3</v>
      </c>
      <c r="AW16" s="158" t="str">
        <f>+IF(AV16=5,"CASI SEGURO",(IF(AV16=4,"PROBABLE",(IF(AV16=3,"POSIBLE",(IF(AV16=2,"RARA VEZ",(IF(AV16=1,"IMPROBABLE","")))))))))</f>
        <v>POSIBLE</v>
      </c>
      <c r="AX16" s="159">
        <v>3</v>
      </c>
      <c r="AY16" s="166" t="str">
        <f>+IF(AX16=5,"ALTO",(IF(AX16=3,"MEDIO",(IF(AX16=1,"BAJO",IF(OR(AX16=2,AX16=4),"NO APLICA",""))))))</f>
        <v>MEDIO</v>
      </c>
      <c r="AZ16" s="157">
        <f>IF(AND(AV16&lt;&gt;"",AX16&lt;&gt;"",AY16&lt;&gt;"NO APLICA"),AV16*AX16,"")</f>
        <v>9</v>
      </c>
      <c r="BA16" s="43" t="str">
        <f t="shared" si="0"/>
        <v>MEDIA</v>
      </c>
      <c r="BB16" s="167" t="s">
        <v>152</v>
      </c>
      <c r="BC16" s="168"/>
      <c r="BD16" s="62"/>
      <c r="BE16" s="63"/>
      <c r="BF16" s="34"/>
      <c r="BG16" s="34"/>
    </row>
    <row r="17" spans="1:59" s="35" customFormat="1" ht="83.25" customHeight="1" x14ac:dyDescent="0.2">
      <c r="A17" s="44"/>
      <c r="B17" s="140"/>
      <c r="C17" s="140"/>
      <c r="D17" s="152"/>
      <c r="E17" s="162"/>
      <c r="F17" s="162"/>
      <c r="G17" s="61"/>
      <c r="H17" s="152"/>
      <c r="I17" s="61"/>
      <c r="J17" s="162"/>
      <c r="K17" s="169"/>
      <c r="L17" s="38"/>
      <c r="M17" s="57"/>
      <c r="N17" s="42"/>
      <c r="O17" s="40"/>
      <c r="P17" s="38"/>
      <c r="Q17" s="42"/>
      <c r="R17" s="119"/>
      <c r="S17" s="171"/>
      <c r="T17" s="172"/>
      <c r="U17" s="172"/>
      <c r="V17" s="57"/>
      <c r="W17" s="42"/>
      <c r="X17" s="40"/>
      <c r="Y17" s="38"/>
      <c r="Z17" s="42"/>
      <c r="AA17" s="157"/>
      <c r="AB17" s="158"/>
      <c r="AC17" s="159"/>
      <c r="AD17" s="40"/>
      <c r="AE17" s="38"/>
      <c r="AF17" s="42"/>
      <c r="AG17" s="160" t="s">
        <v>97</v>
      </c>
      <c r="AH17" s="59"/>
      <c r="AI17" s="161" t="s">
        <v>103</v>
      </c>
      <c r="AJ17" s="162"/>
      <c r="AK17" s="174"/>
      <c r="AL17" s="162"/>
      <c r="AM17" s="164" t="s">
        <v>138</v>
      </c>
      <c r="AN17" s="171"/>
      <c r="AO17" s="172"/>
      <c r="AP17" s="57"/>
      <c r="AQ17" s="42"/>
      <c r="AR17" s="40"/>
      <c r="AS17" s="38"/>
      <c r="AT17" s="42"/>
      <c r="AU17" s="165"/>
      <c r="AV17" s="157"/>
      <c r="AW17" s="158"/>
      <c r="AX17" s="159"/>
      <c r="AY17" s="166"/>
      <c r="AZ17" s="157"/>
      <c r="BA17" s="44"/>
      <c r="BB17" s="168"/>
      <c r="BC17" s="168"/>
      <c r="BD17" s="62"/>
      <c r="BE17" s="63"/>
      <c r="BF17" s="34"/>
      <c r="BG17" s="34"/>
    </row>
    <row r="18" spans="1:59" s="32" customFormat="1" ht="226.5" customHeight="1" x14ac:dyDescent="0.2">
      <c r="A18" s="43" t="s">
        <v>59</v>
      </c>
      <c r="B18" s="140" t="s">
        <v>127</v>
      </c>
      <c r="C18" s="140"/>
      <c r="D18" s="51" t="s">
        <v>128</v>
      </c>
      <c r="E18" s="53" t="s">
        <v>129</v>
      </c>
      <c r="F18" s="176" t="s">
        <v>140</v>
      </c>
      <c r="G18" s="53" t="str">
        <f>CONCATENATE(F18,",",K18,",",J18)</f>
        <v>DETERIORO DE LOS INMUEBLES
,Por: la inadecuada administración de los inmuebles, dejando de percibir ingresos por arrendamientos, mala imagen del instituto, pérdida de clientes y posibles accidentes
Aumento en los costos por demoras en mantenimientos
,Debido a: 1) Falta de recursos (Bolsa de mantenimientos) 2) falta de planeación en mantenimiento preventivos y correctivos (presupuesto).3)  codependencia de la dirección operativa (personal para proyectar presupuestos de obra).4) priorización de reparaciones 5) falta de presupuestos y demora en los procesos contractuales 6) exposición a cambios regulatorios, debido a factores internos o externos que afecten el normal funcionamiento del instituto y/o las dinámicas de este (eventos climáticos y/o atmosféricos, pandemias, eventos de orden público, eventos desarrollados de manera interna, terremotos, inundaciones, etc.).</v>
      </c>
      <c r="H18" s="177" t="s">
        <v>130</v>
      </c>
      <c r="I18" s="53"/>
      <c r="J18" s="176" t="s">
        <v>143</v>
      </c>
      <c r="K18" s="176" t="s">
        <v>144</v>
      </c>
      <c r="L18" s="47">
        <v>5</v>
      </c>
      <c r="M18" s="45" t="str">
        <f>+IF(L18=5,"CASI SEGURO",(IF(L18=4,"PROBABLE",(IF(L18=3,"POSIBLE",(IF(L18=2,"IMPROBABLE",(IF(L18=1,"RARA VEZ",IF(L18&lt;1,"",))))))))))</f>
        <v>CASI SEGURO</v>
      </c>
      <c r="N18" s="51">
        <v>4</v>
      </c>
      <c r="O18" s="45" t="str">
        <f>+IF(N18=5,"CATASTRÓFICO",(IF(N18=4,"MAYOR",(IF(N18=3,"MODERADO",(IF(N18=2,"MENOR",(IF(N18=1,"INSIGNIFICANTE",IF(N18&lt;1,"",))))))))))</f>
        <v>MAYOR</v>
      </c>
      <c r="P18" s="47">
        <f>IF(AND(L18&lt;&gt;"",N18&lt;&gt;""),L18*N18,"")</f>
        <v>20</v>
      </c>
      <c r="Q18" s="55" t="str">
        <f t="shared" ref="Q18" si="13">IF(OR(L18="",N18=""),"",IF(AND(L18=5,N18&gt;2),"EXTREMO",IF(AND(L18=5,N18&lt;3),"ALTO",IF(AND(L18=4,N18&gt;3),"EXTREMO",IF(AND(L18=4,N18&gt;1,N18&lt;4),"ALTO",IF(AND(L18=4,N18=1),"MODERADO",IF(AND(L18=3,N18&gt;3),"EXTREMO",IF(AND(L18=3,N18=3),"ALTO",IF(AND(L18=3,N18=2),"MODERADO",IF(AND(L18=3,N18=1),"BAJO",IF(AND(L18=2,N18=5),"EXTREMO",IF(AND(L18=2,N18=4),"ALTO",IF(AND(L18=2,N18=3),"MODERADO",IF(AND(L18=2,N18&lt;3),"BAJO",IF(AND(L18=1,N18&gt;3),"ALTO",IF(AND(L18=1,N18=3),"MODERADO",IF(AND(L18=1,N18&lt;3),"BAJO",)))))))))))))))))</f>
        <v>EXTREMO</v>
      </c>
      <c r="R18" s="176" t="s">
        <v>131</v>
      </c>
      <c r="S18" s="178">
        <v>0.5</v>
      </c>
      <c r="T18" s="53" t="s">
        <v>76</v>
      </c>
      <c r="U18" s="53"/>
      <c r="V18" s="45" t="str">
        <f>+IF(U18=5,"CASI SEGURO",(IF(U18=4,"PROBABLE",(IF(U18=3,"POSIBLE",(IF(U18=2,"IMPROBABLE",(IF(U18=1,"RARA VEZ",IF(U18&lt;1,"",))))))))))</f>
        <v/>
      </c>
      <c r="W18" s="51"/>
      <c r="X18" s="45" t="str">
        <f>+IF(W18=5,"CATASTRÓFICO",(IF(W18=4,"MAYOR",(IF(W18=3,"MODERADO",(IF(W18=2,"MENOR",(IF(W18=1,"INSIGNIFICANTE",IF(W18&lt;1,"",))))))))))</f>
        <v/>
      </c>
      <c r="Y18" s="47" t="str">
        <f>IF(AND(U18&lt;&gt;"",W18&lt;&gt;""),U18*W18,"")</f>
        <v/>
      </c>
      <c r="Z18" s="55" t="str">
        <f t="shared" ref="Z18" si="14">IF(OR(U18="",W18=""),"",IF(AND(U18=5,W18&gt;2),"EXTREMO",IF(AND(U18=5,W18&lt;3),"ALTO",IF(AND(U18=4,W18&gt;3),"EXTREMO",IF(AND(U18=4,W18&gt;1,W18&lt;4),"ALTO",IF(AND(U18=4,W18=1),"MODERADO",IF(AND(U18=3,W18&gt;3),"EXTREMO",IF(AND(U18=3,W18=3),"ALTO",IF(AND(U18=3,W18=2),"MODERADO",IF(AND(U18=3,W18=1),"BAJO",IF(AND(U18=2,W18=5),"EXTREMO",IF(AND(U18=2,W18=4),"ALTO",IF(AND(U18=2,W18=3),"MODERADO",IF(AND(U18=2,W18&lt;3),"BAJO",IF(AND(U18=1,W18&gt;3),"ALTO",IF(AND(U18=1,W18=3),"MODERADO",IF(AND(U18=1,W18&lt;3),"BAJO",)))))))))))))))))</f>
        <v/>
      </c>
      <c r="AA18" s="47">
        <v>4</v>
      </c>
      <c r="AB18" s="45" t="str">
        <f>+IF(AA18=5,"CASI SEGURO",(IF(AA18=4,"PROBABLE",(IF(AA18=3,"POSIBLE",(IF(AA18=2,"IMPROBABLE",(IF(AA18=1,"RARA VEZ",IF(AA18&lt;1,"",))))))))))</f>
        <v>PROBABLE</v>
      </c>
      <c r="AC18" s="51">
        <v>3</v>
      </c>
      <c r="AD18" s="45" t="str">
        <f>+IF(AC18=5,"ALTO",(IF(AC18=3,"MEDIO",(IF(AC18=1,"BAJO",IF(OR(AC18=2,AC18=4),"NO APLICA",""))))))</f>
        <v>MEDIO</v>
      </c>
      <c r="AE18" s="47">
        <f t="shared" ref="AE18" si="15">IF(AND(AA18&lt;&gt;"",AC18&lt;&gt;"",AD18&lt;&gt;"NO APLICA"),AA18*AC18,"")</f>
        <v>12</v>
      </c>
      <c r="AF18" s="51" t="str">
        <f t="shared" ref="AF18" si="16">IF(AND(AE18&lt;4,AE18&gt;0),"BAJA",IF(AND(AE18&gt;9,AE18&lt;26),"ALTA",IF(AND(AE18&gt;3,AE18&lt;10),"MEDIA","")))</f>
        <v>ALTA</v>
      </c>
      <c r="AG18" s="164" t="s">
        <v>146</v>
      </c>
      <c r="AH18" s="53" t="s">
        <v>78</v>
      </c>
      <c r="AI18" s="179" t="s">
        <v>145</v>
      </c>
      <c r="AJ18" s="53" t="s">
        <v>132</v>
      </c>
      <c r="AK18" s="163">
        <v>44302</v>
      </c>
      <c r="AL18" s="53" t="s">
        <v>133</v>
      </c>
      <c r="AM18" s="164" t="s">
        <v>79</v>
      </c>
      <c r="AN18" s="180">
        <v>0.5</v>
      </c>
      <c r="AO18" s="53">
        <v>2</v>
      </c>
      <c r="AP18" s="45" t="str">
        <f>+IF(AO18=5,"CASI SEGURO",(IF(AO18=4,"PROBABLE",(IF(AO18=3,"POSIBLE",(IF(AO18=2,"IMPROBABLE",(IF(AO18=1,"RARA VEZ",IF(AO18&lt;1,"",))))))))))</f>
        <v>IMPROBABLE</v>
      </c>
      <c r="AQ18" s="51">
        <v>4</v>
      </c>
      <c r="AR18" s="45" t="str">
        <f>+IF(AQ18=5,"CATASTRÓFICO",(IF(AQ18=4,"MAYOR",(IF(AQ18=3,"MODERADO",(IF(AQ18=2,"MENOR",(IF(AQ18=1,"INSIGNIFICANTE",IF(AQ18&lt;1,"",))))))))))</f>
        <v>MAYOR</v>
      </c>
      <c r="AS18" s="47">
        <f>IF(AND(AO18&lt;&gt;"",AQ18&lt;&gt;""),AO18*AQ18,"")</f>
        <v>8</v>
      </c>
      <c r="AT18" s="49" t="str">
        <f t="shared" ref="AT18" si="17">IF(OR(AO18="",AQ18=""),"",IF(AND(AO18=5,AQ18&gt;2),"EXTREMO",IF(AND(AO18=5,AQ18&lt;3),"ALTO",IF(AND(AO18=4,AQ18&gt;3),"EXTREMO",IF(AND(AO18=4,AQ18&gt;1,AQ18&lt;4),"ALTO",IF(AND(AO18=4,AQ18=1),"MODERADO",IF(AND(AO18=3,AQ18&gt;3),"EXTREMO",IF(AND(AO18=3,AQ18=3),"ALTO",IF(AND(AO18=3,AQ18=2),"MODERADO",IF(AND(AO18=3,AQ18=1),"BAJO",IF(AND(AO18=2,AQ18=5),"EXTREMO",IF(AND(AO18=2,AQ18=4),"ALTO",IF(AND(AO18=2,AQ18=3),"MODERADO",IF(AND(AO18=2,AQ18&lt;3),"BAJO",IF(AND(AO18=1,AQ18&gt;3),"ALTO",IF(AND(AO18=1,AQ18=3),"MODERADO",IF(AND(AO18=1,AQ18&lt;3),"BAJO",)))))))))))))))))</f>
        <v>ALTO</v>
      </c>
      <c r="AU18" s="181"/>
      <c r="AV18" s="47"/>
      <c r="AW18" s="45" t="str">
        <f>+IF(AV18=5,"CASI SEGURO",(IF(AV18=4,"PROBABLE",(IF(AV18=3,"POSIBLE",(IF(AV18=2,"IMPROBABLE",(IF(AV18=1,"RARA VEZ",IF(AV18&lt;1,"",))))))))))</f>
        <v/>
      </c>
      <c r="AX18" s="51"/>
      <c r="AY18" s="45" t="str">
        <f>+IF(AX18=5,"ALTO",(IF(AX18=3,"MEDIO",(IF(AX18=1,"BAJO",IF(OR(AX18=2,AX18=4),"NO APLICA",""))))))</f>
        <v/>
      </c>
      <c r="AZ18" s="47" t="str">
        <f>IF(AND(AV18&lt;&gt;"",AX18&lt;&gt;"",AY18&lt;&gt;"NO APLICA"),AV18*AX18,"")</f>
        <v/>
      </c>
      <c r="BA18" s="51" t="str">
        <f>IF(AND(AZ18&lt;4,AZ18&gt;0),"BAJA",IF(AND(AZ18&gt;9,AZ18&lt;26),"ALTA",IF(AND(AZ18&gt;3,AZ18&lt;10),"MEDIA","")))</f>
        <v/>
      </c>
      <c r="BB18" s="182" t="s">
        <v>148</v>
      </c>
      <c r="BC18" s="183"/>
      <c r="BD18" s="62"/>
      <c r="BE18" s="63"/>
    </row>
    <row r="19" spans="1:59" s="35" customFormat="1" ht="226.5" customHeight="1" x14ac:dyDescent="0.2">
      <c r="A19" s="44"/>
      <c r="B19" s="140"/>
      <c r="C19" s="140"/>
      <c r="D19" s="52"/>
      <c r="E19" s="54"/>
      <c r="F19" s="54"/>
      <c r="G19" s="54"/>
      <c r="H19" s="184"/>
      <c r="I19" s="54"/>
      <c r="J19" s="54"/>
      <c r="K19" s="54"/>
      <c r="L19" s="48"/>
      <c r="M19" s="46"/>
      <c r="N19" s="52"/>
      <c r="O19" s="46"/>
      <c r="P19" s="48"/>
      <c r="Q19" s="55"/>
      <c r="R19" s="185"/>
      <c r="S19" s="186"/>
      <c r="T19" s="54"/>
      <c r="U19" s="54"/>
      <c r="V19" s="46"/>
      <c r="W19" s="52"/>
      <c r="X19" s="46"/>
      <c r="Y19" s="48"/>
      <c r="Z19" s="55"/>
      <c r="AA19" s="48"/>
      <c r="AB19" s="46"/>
      <c r="AC19" s="52"/>
      <c r="AD19" s="46"/>
      <c r="AE19" s="48"/>
      <c r="AF19" s="52"/>
      <c r="AG19" s="164"/>
      <c r="AH19" s="54"/>
      <c r="AI19" s="187"/>
      <c r="AJ19" s="54"/>
      <c r="AK19" s="174"/>
      <c r="AL19" s="54"/>
      <c r="AM19" s="164" t="s">
        <v>147</v>
      </c>
      <c r="AN19" s="188"/>
      <c r="AO19" s="54"/>
      <c r="AP19" s="46"/>
      <c r="AQ19" s="52"/>
      <c r="AR19" s="46"/>
      <c r="AS19" s="48"/>
      <c r="AT19" s="50"/>
      <c r="AU19" s="189"/>
      <c r="AV19" s="48"/>
      <c r="AW19" s="46"/>
      <c r="AX19" s="52"/>
      <c r="AY19" s="46"/>
      <c r="AZ19" s="48"/>
      <c r="BA19" s="52"/>
      <c r="BB19" s="190"/>
      <c r="BC19" s="191"/>
      <c r="BD19" s="62"/>
      <c r="BE19" s="63"/>
    </row>
  </sheetData>
  <sheetProtection algorithmName="SHA-512" hashValue="PewJSPnnJLWeCNSjBvUklClwqIm11mQHJqXChJpHTz+owgVMGHvB3DGBe3VKBGXjOMxWLz9Oj8Sn3bvp1GjLlA==" saltValue="hzRdPQfVT8mk+cxENeyRPw==" spinCount="100000" sheet="1" formatCells="0" formatColumns="0" formatRows="0" insertColumns="0" insertRows="0" insertHyperlinks="0" deleteColumns="0" deleteRows="0" sort="0" autoFilter="0" pivotTables="0"/>
  <mergeCells count="316">
    <mergeCell ref="BD18:BD19"/>
    <mergeCell ref="BE18:BE19"/>
    <mergeCell ref="BD16:BD17"/>
    <mergeCell ref="BE16:BE17"/>
    <mergeCell ref="AT12:AT13"/>
    <mergeCell ref="BD7:BD9"/>
    <mergeCell ref="BE7:BE9"/>
    <mergeCell ref="BD10:BD11"/>
    <mergeCell ref="BE10:BE11"/>
    <mergeCell ref="BD12:BD13"/>
    <mergeCell ref="BE12:BE13"/>
    <mergeCell ref="BD14:BD15"/>
    <mergeCell ref="BE14:BE15"/>
    <mergeCell ref="AT16:AT17"/>
    <mergeCell ref="AU16:AU17"/>
    <mergeCell ref="AV16:AV17"/>
    <mergeCell ref="AW16:AW17"/>
    <mergeCell ref="AX16:AX17"/>
    <mergeCell ref="AY16:AY17"/>
    <mergeCell ref="AZ16:AZ17"/>
    <mergeCell ref="BA16:BA17"/>
    <mergeCell ref="AY18:AY19"/>
    <mergeCell ref="AZ18:AZ19"/>
    <mergeCell ref="BA18:BA19"/>
    <mergeCell ref="AO12:AO13"/>
    <mergeCell ref="AP12:AP13"/>
    <mergeCell ref="AQ12:AQ13"/>
    <mergeCell ref="AC16:AC17"/>
    <mergeCell ref="AD16:AD17"/>
    <mergeCell ref="AN14:AN15"/>
    <mergeCell ref="AV14:AV15"/>
    <mergeCell ref="AW14:AW15"/>
    <mergeCell ref="AO14:AO15"/>
    <mergeCell ref="AP14:AP15"/>
    <mergeCell ref="AQ14:AQ15"/>
    <mergeCell ref="AR14:AR15"/>
    <mergeCell ref="AS14:AS15"/>
    <mergeCell ref="AU14:AU15"/>
    <mergeCell ref="AK12:AK13"/>
    <mergeCell ref="AL12:AL13"/>
    <mergeCell ref="AJ14:AJ15"/>
    <mergeCell ref="AK14:AK15"/>
    <mergeCell ref="AL14:AL15"/>
    <mergeCell ref="AR12:AR13"/>
    <mergeCell ref="AN12:AN13"/>
    <mergeCell ref="AP16:AP17"/>
    <mergeCell ref="AQ16:AQ17"/>
    <mergeCell ref="AU12:AU13"/>
    <mergeCell ref="U12:U13"/>
    <mergeCell ref="V12:V13"/>
    <mergeCell ref="AB12:AB13"/>
    <mergeCell ref="AC12:AC13"/>
    <mergeCell ref="AD12:AD13"/>
    <mergeCell ref="AE12:AE13"/>
    <mergeCell ref="AF12:AF13"/>
    <mergeCell ref="W12:W13"/>
    <mergeCell ref="X12:X13"/>
    <mergeCell ref="Y12:Y13"/>
    <mergeCell ref="Z12:Z13"/>
    <mergeCell ref="AA12:AA13"/>
    <mergeCell ref="I10:I11"/>
    <mergeCell ref="I12:I13"/>
    <mergeCell ref="I14:I15"/>
    <mergeCell ref="I16:I17"/>
    <mergeCell ref="AK10:AK11"/>
    <mergeCell ref="AL10:AL11"/>
    <mergeCell ref="AJ10:AJ11"/>
    <mergeCell ref="R10:R11"/>
    <mergeCell ref="S10:S11"/>
    <mergeCell ref="AH14:AH15"/>
    <mergeCell ref="AB14:AB15"/>
    <mergeCell ref="AC14:AC15"/>
    <mergeCell ref="AD14:AD15"/>
    <mergeCell ref="AE14:AE15"/>
    <mergeCell ref="AF14:AF15"/>
    <mergeCell ref="W14:W15"/>
    <mergeCell ref="X14:X15"/>
    <mergeCell ref="Y14:Y15"/>
    <mergeCell ref="Z14:Z15"/>
    <mergeCell ref="AA14:AA15"/>
    <mergeCell ref="R14:R15"/>
    <mergeCell ref="S14:S15"/>
    <mergeCell ref="AH12:AH13"/>
    <mergeCell ref="AJ12:AJ13"/>
    <mergeCell ref="R12:R13"/>
    <mergeCell ref="S12:S13"/>
    <mergeCell ref="T12:T13"/>
    <mergeCell ref="B7:C9"/>
    <mergeCell ref="A7:A9"/>
    <mergeCell ref="AH10:AH11"/>
    <mergeCell ref="AB10:AB11"/>
    <mergeCell ref="AC10:AC11"/>
    <mergeCell ref="AD10:AD11"/>
    <mergeCell ref="AE10:AE11"/>
    <mergeCell ref="AF10:AF11"/>
    <mergeCell ref="W10:W11"/>
    <mergeCell ref="X10:X11"/>
    <mergeCell ref="Y10:Y11"/>
    <mergeCell ref="Z10:Z11"/>
    <mergeCell ref="AA10:AA11"/>
    <mergeCell ref="T10:T11"/>
    <mergeCell ref="U10:U11"/>
    <mergeCell ref="B10:C11"/>
    <mergeCell ref="D10:D11"/>
    <mergeCell ref="E10:E11"/>
    <mergeCell ref="F10:F11"/>
    <mergeCell ref="G10:G11"/>
    <mergeCell ref="H10:H11"/>
    <mergeCell ref="B14:C15"/>
    <mergeCell ref="D14:D15"/>
    <mergeCell ref="E14:E15"/>
    <mergeCell ref="F14:F15"/>
    <mergeCell ref="G14:G15"/>
    <mergeCell ref="T14:T15"/>
    <mergeCell ref="U14:U15"/>
    <mergeCell ref="V14:V15"/>
    <mergeCell ref="P14:P15"/>
    <mergeCell ref="Q14:Q15"/>
    <mergeCell ref="L14:L15"/>
    <mergeCell ref="M12:M13"/>
    <mergeCell ref="N12:N13"/>
    <mergeCell ref="O12:O13"/>
    <mergeCell ref="P12:P13"/>
    <mergeCell ref="Q12:Q13"/>
    <mergeCell ref="H14:H15"/>
    <mergeCell ref="J14:J15"/>
    <mergeCell ref="K14:K15"/>
    <mergeCell ref="L12:L13"/>
    <mergeCell ref="M14:M15"/>
    <mergeCell ref="N14:N15"/>
    <mergeCell ref="O14:O15"/>
    <mergeCell ref="J10:J11"/>
    <mergeCell ref="K10:K11"/>
    <mergeCell ref="AI8:AI9"/>
    <mergeCell ref="AA8:AD8"/>
    <mergeCell ref="AU7:BA7"/>
    <mergeCell ref="AU8:AU9"/>
    <mergeCell ref="B12:C13"/>
    <mergeCell ref="D12:D13"/>
    <mergeCell ref="E12:E13"/>
    <mergeCell ref="F12:F13"/>
    <mergeCell ref="G12:G13"/>
    <mergeCell ref="AT10:AT11"/>
    <mergeCell ref="AN10:AN11"/>
    <mergeCell ref="AV10:AV11"/>
    <mergeCell ref="AW10:AW11"/>
    <mergeCell ref="AO10:AO11"/>
    <mergeCell ref="AP10:AP11"/>
    <mergeCell ref="AQ10:AQ11"/>
    <mergeCell ref="AR10:AR11"/>
    <mergeCell ref="AS10:AS11"/>
    <mergeCell ref="AU10:AU11"/>
    <mergeCell ref="H12:H13"/>
    <mergeCell ref="K12:K13"/>
    <mergeCell ref="J12:J13"/>
    <mergeCell ref="V10:V11"/>
    <mergeCell ref="M10:M11"/>
    <mergeCell ref="N10:N11"/>
    <mergeCell ref="O10:O11"/>
    <mergeCell ref="P10:P11"/>
    <mergeCell ref="Q10:Q11"/>
    <mergeCell ref="L10:L11"/>
    <mergeCell ref="AX10:AX11"/>
    <mergeCell ref="BB7:BC9"/>
    <mergeCell ref="AN7:AT7"/>
    <mergeCell ref="AN8:AN9"/>
    <mergeCell ref="AO8:AR8"/>
    <mergeCell ref="AS8:AT8"/>
    <mergeCell ref="AO9:AP9"/>
    <mergeCell ref="AQ9:AR9"/>
    <mergeCell ref="AM7:AM9"/>
    <mergeCell ref="AA9:AB9"/>
    <mergeCell ref="AC9:AD9"/>
    <mergeCell ref="AY10:AY11"/>
    <mergeCell ref="AZ10:AZ11"/>
    <mergeCell ref="BA10:BA11"/>
    <mergeCell ref="BB10:BC11"/>
    <mergeCell ref="BB1:BC1"/>
    <mergeCell ref="BB2:BC2"/>
    <mergeCell ref="BB3:BC3"/>
    <mergeCell ref="BB4:BC4"/>
    <mergeCell ref="E1:BA2"/>
    <mergeCell ref="E3:BA4"/>
    <mergeCell ref="W9:X9"/>
    <mergeCell ref="U8:X8"/>
    <mergeCell ref="Y8:Z8"/>
    <mergeCell ref="N9:O9"/>
    <mergeCell ref="L7:Q7"/>
    <mergeCell ref="R7:T7"/>
    <mergeCell ref="L8:O8"/>
    <mergeCell ref="P8:Q8"/>
    <mergeCell ref="R8:R9"/>
    <mergeCell ref="S8:S9"/>
    <mergeCell ref="D7:K8"/>
    <mergeCell ref="A10:A11"/>
    <mergeCell ref="A12:A13"/>
    <mergeCell ref="A14:A15"/>
    <mergeCell ref="A6:B6"/>
    <mergeCell ref="A1:D4"/>
    <mergeCell ref="H6:BC6"/>
    <mergeCell ref="C6:F6"/>
    <mergeCell ref="AJ8:AJ9"/>
    <mergeCell ref="AK8:AK9"/>
    <mergeCell ref="AL8:AL9"/>
    <mergeCell ref="AG8:AG9"/>
    <mergeCell ref="L9:M9"/>
    <mergeCell ref="U7:Z7"/>
    <mergeCell ref="U9:V9"/>
    <mergeCell ref="AA7:AF7"/>
    <mergeCell ref="AE8:AF8"/>
    <mergeCell ref="AG7:AL7"/>
    <mergeCell ref="AH8:AH9"/>
    <mergeCell ref="AV8:AY8"/>
    <mergeCell ref="AZ8:BA8"/>
    <mergeCell ref="AV9:AW9"/>
    <mergeCell ref="E5:BA5"/>
    <mergeCell ref="AX9:AY9"/>
    <mergeCell ref="T8:T9"/>
    <mergeCell ref="A16:A17"/>
    <mergeCell ref="L16:L17"/>
    <mergeCell ref="M16:M17"/>
    <mergeCell ref="N16:N17"/>
    <mergeCell ref="O16:O17"/>
    <mergeCell ref="P16:P17"/>
    <mergeCell ref="Q16:Q17"/>
    <mergeCell ref="R16:R17"/>
    <mergeCell ref="S16:S17"/>
    <mergeCell ref="B16:C17"/>
    <mergeCell ref="D16:D17"/>
    <mergeCell ref="E16:E17"/>
    <mergeCell ref="F16:F17"/>
    <mergeCell ref="G16:G17"/>
    <mergeCell ref="H16:H17"/>
    <mergeCell ref="J16:J17"/>
    <mergeCell ref="K16:K17"/>
    <mergeCell ref="A18:A19"/>
    <mergeCell ref="B18:C19"/>
    <mergeCell ref="D18:D19"/>
    <mergeCell ref="E18:E19"/>
    <mergeCell ref="F18:F19"/>
    <mergeCell ref="G18:G19"/>
    <mergeCell ref="H18:H19"/>
    <mergeCell ref="I18:I19"/>
    <mergeCell ref="J18:J19"/>
    <mergeCell ref="U16:U17"/>
    <mergeCell ref="V16:V17"/>
    <mergeCell ref="W16:W17"/>
    <mergeCell ref="X16:X17"/>
    <mergeCell ref="Y16:Y17"/>
    <mergeCell ref="Z16:Z17"/>
    <mergeCell ref="AA16:AA17"/>
    <mergeCell ref="AJ16:AJ17"/>
    <mergeCell ref="AK16:AK17"/>
    <mergeCell ref="AB16:AB17"/>
    <mergeCell ref="AF16:AF17"/>
    <mergeCell ref="AH16:AH17"/>
    <mergeCell ref="T16:T17"/>
    <mergeCell ref="K18:K19"/>
    <mergeCell ref="L18:L19"/>
    <mergeCell ref="M18:M19"/>
    <mergeCell ref="N18:N19"/>
    <mergeCell ref="O18:O19"/>
    <mergeCell ref="P18:P19"/>
    <mergeCell ref="Q18:Q19"/>
    <mergeCell ref="R18:R19"/>
    <mergeCell ref="S18:S19"/>
    <mergeCell ref="T18:T19"/>
    <mergeCell ref="U18:U19"/>
    <mergeCell ref="V18:V19"/>
    <mergeCell ref="W18:W19"/>
    <mergeCell ref="X18:X19"/>
    <mergeCell ref="Y18:Y19"/>
    <mergeCell ref="Z18:Z19"/>
    <mergeCell ref="AA18:AA19"/>
    <mergeCell ref="AB18:AB19"/>
    <mergeCell ref="AC18:AC19"/>
    <mergeCell ref="AD18:AD19"/>
    <mergeCell ref="AE18:AE19"/>
    <mergeCell ref="AF18:AF19"/>
    <mergeCell ref="AH18:AH19"/>
    <mergeCell ref="AJ18:AJ19"/>
    <mergeCell ref="AK18:AK19"/>
    <mergeCell ref="AL18:AL19"/>
    <mergeCell ref="AE16:AE17"/>
    <mergeCell ref="AO16:AO17"/>
    <mergeCell ref="AL16:AL17"/>
    <mergeCell ref="AN16:AN17"/>
    <mergeCell ref="AN18:AN19"/>
    <mergeCell ref="AO18:AO19"/>
    <mergeCell ref="AP18:AP19"/>
    <mergeCell ref="AQ18:AQ19"/>
    <mergeCell ref="AR18:AR19"/>
    <mergeCell ref="AS18:AS19"/>
    <mergeCell ref="AT18:AT19"/>
    <mergeCell ref="AU18:AU19"/>
    <mergeCell ref="AV18:AV19"/>
    <mergeCell ref="AW18:AW19"/>
    <mergeCell ref="AX18:AX19"/>
    <mergeCell ref="AX14:AX15"/>
    <mergeCell ref="AS12:AS13"/>
    <mergeCell ref="AR16:AR17"/>
    <mergeCell ref="AS16:AS17"/>
    <mergeCell ref="AT14:AT15"/>
    <mergeCell ref="BB18:BC19"/>
    <mergeCell ref="BB12:BC13"/>
    <mergeCell ref="AY14:AY15"/>
    <mergeCell ref="AZ14:AZ15"/>
    <mergeCell ref="BA14:BA15"/>
    <mergeCell ref="BB14:BC15"/>
    <mergeCell ref="AY12:AY13"/>
    <mergeCell ref="AZ12:AZ13"/>
    <mergeCell ref="BA12:BA13"/>
    <mergeCell ref="BB16:BC17"/>
    <mergeCell ref="AV12:AV13"/>
    <mergeCell ref="AW12:AW13"/>
    <mergeCell ref="AX12:AX13"/>
  </mergeCells>
  <conditionalFormatting sqref="AT10 AN10">
    <cfRule type="containsText" dxfId="145" priority="597" operator="containsText" text="BAJO">
      <formula>NOT(ISERROR(SEARCH("BAJO",AN10)))</formula>
    </cfRule>
    <cfRule type="containsText" dxfId="144" priority="598" operator="containsText" text="MODERADO">
      <formula>NOT(ISERROR(SEARCH("MODERADO",AN10)))</formula>
    </cfRule>
    <cfRule type="containsText" dxfId="143" priority="599" operator="containsText" text="ALTO">
      <formula>NOT(ISERROR(SEARCH("ALTO",AN10)))</formula>
    </cfRule>
    <cfRule type="containsText" dxfId="142" priority="600" operator="containsText" text="EXTREMO">
      <formula>NOT(ISERROR(SEARCH("EXTREMO",AN10)))</formula>
    </cfRule>
  </conditionalFormatting>
  <conditionalFormatting sqref="Q10">
    <cfRule type="containsText" dxfId="141" priority="593" operator="containsText" text="BAJO">
      <formula>NOT(ISERROR(SEARCH("BAJO",Q10)))</formula>
    </cfRule>
    <cfRule type="containsText" dxfId="140" priority="594" operator="containsText" text="MODERADO">
      <formula>NOT(ISERROR(SEARCH("MODERADO",Q10)))</formula>
    </cfRule>
    <cfRule type="containsText" dxfId="139" priority="595" operator="containsText" text="ALTO">
      <formula>NOT(ISERROR(SEARCH("ALTO",Q10)))</formula>
    </cfRule>
    <cfRule type="containsText" dxfId="138" priority="596" operator="containsText" text="EXTREMO">
      <formula>NOT(ISERROR(SEARCH("EXTREMO",Q10)))</formula>
    </cfRule>
  </conditionalFormatting>
  <conditionalFormatting sqref="AF10">
    <cfRule type="containsText" dxfId="137" priority="586" operator="containsText" text="MEDIA">
      <formula>NOT(ISERROR(SEARCH("MEDIA",AF10)))</formula>
    </cfRule>
    <cfRule type="containsText" dxfId="136" priority="587" operator="containsText" text="ALTA">
      <formula>NOT(ISERROR(SEARCH("ALTA",AF10)))</formula>
    </cfRule>
    <cfRule type="containsText" dxfId="135" priority="588" operator="containsText" text="BAJA">
      <formula>NOT(ISERROR(SEARCH("BAJA",AF10)))</formula>
    </cfRule>
    <cfRule type="containsText" dxfId="134" priority="589" operator="containsText" text="BAJO">
      <formula>NOT(ISERROR(SEARCH("BAJO",AF10)))</formula>
    </cfRule>
    <cfRule type="containsText" dxfId="133" priority="590" operator="containsText" text="MODERADO">
      <formula>NOT(ISERROR(SEARCH("MODERADO",AF10)))</formula>
    </cfRule>
    <cfRule type="containsText" dxfId="132" priority="591" operator="containsText" text="ALTO">
      <formula>NOT(ISERROR(SEARCH("ALTO",AF10)))</formula>
    </cfRule>
    <cfRule type="containsText" dxfId="131" priority="592" operator="containsText" text="EXTREMO">
      <formula>NOT(ISERROR(SEARCH("EXTREMO",AF10)))</formula>
    </cfRule>
  </conditionalFormatting>
  <conditionalFormatting sqref="Z10">
    <cfRule type="containsText" dxfId="130" priority="582" operator="containsText" text="BAJO">
      <formula>NOT(ISERROR(SEARCH("BAJO",Z10)))</formula>
    </cfRule>
    <cfRule type="containsText" dxfId="129" priority="583" operator="containsText" text="MODERADO">
      <formula>NOT(ISERROR(SEARCH("MODERADO",Z10)))</formula>
    </cfRule>
    <cfRule type="containsText" dxfId="128" priority="584" operator="containsText" text="ALTO">
      <formula>NOT(ISERROR(SEARCH("ALTO",Z10)))</formula>
    </cfRule>
    <cfRule type="containsText" dxfId="127" priority="585" operator="containsText" text="EXTREMO">
      <formula>NOT(ISERROR(SEARCH("EXTREMO",Z10)))</formula>
    </cfRule>
  </conditionalFormatting>
  <conditionalFormatting sqref="AT12 AN12">
    <cfRule type="containsText" dxfId="126" priority="567" operator="containsText" text="BAJO">
      <formula>NOT(ISERROR(SEARCH("BAJO",AN12)))</formula>
    </cfRule>
    <cfRule type="containsText" dxfId="125" priority="568" operator="containsText" text="MODERADO">
      <formula>NOT(ISERROR(SEARCH("MODERADO",AN12)))</formula>
    </cfRule>
    <cfRule type="containsText" dxfId="124" priority="569" operator="containsText" text="ALTO">
      <formula>NOT(ISERROR(SEARCH("ALTO",AN12)))</formula>
    </cfRule>
    <cfRule type="containsText" dxfId="123" priority="570" operator="containsText" text="EXTREMO">
      <formula>NOT(ISERROR(SEARCH("EXTREMO",AN12)))</formula>
    </cfRule>
  </conditionalFormatting>
  <conditionalFormatting sqref="Q12">
    <cfRule type="containsText" dxfId="122" priority="563" operator="containsText" text="BAJO">
      <formula>NOT(ISERROR(SEARCH("BAJO",Q12)))</formula>
    </cfRule>
    <cfRule type="containsText" dxfId="121" priority="564" operator="containsText" text="MODERADO">
      <formula>NOT(ISERROR(SEARCH("MODERADO",Q12)))</formula>
    </cfRule>
    <cfRule type="containsText" dxfId="120" priority="565" operator="containsText" text="ALTO">
      <formula>NOT(ISERROR(SEARCH("ALTO",Q12)))</formula>
    </cfRule>
    <cfRule type="containsText" dxfId="119" priority="566" operator="containsText" text="EXTREMO">
      <formula>NOT(ISERROR(SEARCH("EXTREMO",Q12)))</formula>
    </cfRule>
  </conditionalFormatting>
  <conditionalFormatting sqref="AF12">
    <cfRule type="containsText" dxfId="118" priority="556" operator="containsText" text="MEDIA">
      <formula>NOT(ISERROR(SEARCH("MEDIA",AF12)))</formula>
    </cfRule>
    <cfRule type="containsText" dxfId="117" priority="557" operator="containsText" text="ALTA">
      <formula>NOT(ISERROR(SEARCH("ALTA",AF12)))</formula>
    </cfRule>
    <cfRule type="containsText" dxfId="116" priority="558" operator="containsText" text="BAJA">
      <formula>NOT(ISERROR(SEARCH("BAJA",AF12)))</formula>
    </cfRule>
    <cfRule type="containsText" dxfId="115" priority="559" operator="containsText" text="BAJO">
      <formula>NOT(ISERROR(SEARCH("BAJO",AF12)))</formula>
    </cfRule>
    <cfRule type="containsText" dxfId="114" priority="560" operator="containsText" text="MODERADO">
      <formula>NOT(ISERROR(SEARCH("MODERADO",AF12)))</formula>
    </cfRule>
    <cfRule type="containsText" dxfId="113" priority="561" operator="containsText" text="ALTO">
      <formula>NOT(ISERROR(SEARCH("ALTO",AF12)))</formula>
    </cfRule>
    <cfRule type="containsText" dxfId="112" priority="562" operator="containsText" text="EXTREMO">
      <formula>NOT(ISERROR(SEARCH("EXTREMO",AF12)))</formula>
    </cfRule>
  </conditionalFormatting>
  <conditionalFormatting sqref="Z12">
    <cfRule type="containsText" dxfId="111" priority="552" operator="containsText" text="BAJO">
      <formula>NOT(ISERROR(SEARCH("BAJO",Z12)))</formula>
    </cfRule>
    <cfRule type="containsText" dxfId="110" priority="553" operator="containsText" text="MODERADO">
      <formula>NOT(ISERROR(SEARCH("MODERADO",Z12)))</formula>
    </cfRule>
    <cfRule type="containsText" dxfId="109" priority="554" operator="containsText" text="ALTO">
      <formula>NOT(ISERROR(SEARCH("ALTO",Z12)))</formula>
    </cfRule>
    <cfRule type="containsText" dxfId="108" priority="555" operator="containsText" text="EXTREMO">
      <formula>NOT(ISERROR(SEARCH("EXTREMO",Z12)))</formula>
    </cfRule>
  </conditionalFormatting>
  <conditionalFormatting sqref="AT14 AN14">
    <cfRule type="containsText" dxfId="107" priority="537" operator="containsText" text="BAJO">
      <formula>NOT(ISERROR(SEARCH("BAJO",AN14)))</formula>
    </cfRule>
    <cfRule type="containsText" dxfId="106" priority="538" operator="containsText" text="MODERADO">
      <formula>NOT(ISERROR(SEARCH("MODERADO",AN14)))</formula>
    </cfRule>
    <cfRule type="containsText" dxfId="105" priority="539" operator="containsText" text="ALTO">
      <formula>NOT(ISERROR(SEARCH("ALTO",AN14)))</formula>
    </cfRule>
    <cfRule type="containsText" dxfId="104" priority="540" operator="containsText" text="EXTREMO">
      <formula>NOT(ISERROR(SEARCH("EXTREMO",AN14)))</formula>
    </cfRule>
  </conditionalFormatting>
  <conditionalFormatting sqref="Q14">
    <cfRule type="containsText" dxfId="103" priority="533" operator="containsText" text="BAJO">
      <formula>NOT(ISERROR(SEARCH("BAJO",Q14)))</formula>
    </cfRule>
    <cfRule type="containsText" dxfId="102" priority="534" operator="containsText" text="MODERADO">
      <formula>NOT(ISERROR(SEARCH("MODERADO",Q14)))</formula>
    </cfRule>
    <cfRule type="containsText" dxfId="101" priority="535" operator="containsText" text="ALTO">
      <formula>NOT(ISERROR(SEARCH("ALTO",Q14)))</formula>
    </cfRule>
    <cfRule type="containsText" dxfId="100" priority="536" operator="containsText" text="EXTREMO">
      <formula>NOT(ISERROR(SEARCH("EXTREMO",Q14)))</formula>
    </cfRule>
  </conditionalFormatting>
  <conditionalFormatting sqref="AF14">
    <cfRule type="containsText" dxfId="99" priority="526" operator="containsText" text="MEDIA">
      <formula>NOT(ISERROR(SEARCH("MEDIA",AF14)))</formula>
    </cfRule>
    <cfRule type="containsText" dxfId="98" priority="527" operator="containsText" text="ALTA">
      <formula>NOT(ISERROR(SEARCH("ALTA",AF14)))</formula>
    </cfRule>
    <cfRule type="containsText" dxfId="97" priority="528" operator="containsText" text="BAJA">
      <formula>NOT(ISERROR(SEARCH("BAJA",AF14)))</formula>
    </cfRule>
    <cfRule type="containsText" dxfId="96" priority="529" operator="containsText" text="BAJO">
      <formula>NOT(ISERROR(SEARCH("BAJO",AF14)))</formula>
    </cfRule>
    <cfRule type="containsText" dxfId="95" priority="530" operator="containsText" text="MODERADO">
      <formula>NOT(ISERROR(SEARCH("MODERADO",AF14)))</formula>
    </cfRule>
    <cfRule type="containsText" dxfId="94" priority="531" operator="containsText" text="ALTO">
      <formula>NOT(ISERROR(SEARCH("ALTO",AF14)))</formula>
    </cfRule>
    <cfRule type="containsText" dxfId="93" priority="532" operator="containsText" text="EXTREMO">
      <formula>NOT(ISERROR(SEARCH("EXTREMO",AF14)))</formula>
    </cfRule>
  </conditionalFormatting>
  <conditionalFormatting sqref="Z14">
    <cfRule type="containsText" dxfId="92" priority="522" operator="containsText" text="BAJO">
      <formula>NOT(ISERROR(SEARCH("BAJO",Z14)))</formula>
    </cfRule>
    <cfRule type="containsText" dxfId="91" priority="523" operator="containsText" text="MODERADO">
      <formula>NOT(ISERROR(SEARCH("MODERADO",Z14)))</formula>
    </cfRule>
    <cfRule type="containsText" dxfId="90" priority="524" operator="containsText" text="ALTO">
      <formula>NOT(ISERROR(SEARCH("ALTO",Z14)))</formula>
    </cfRule>
    <cfRule type="containsText" dxfId="89" priority="525" operator="containsText" text="EXTREMO">
      <formula>NOT(ISERROR(SEARCH("EXTREMO",Z14)))</formula>
    </cfRule>
  </conditionalFormatting>
  <conditionalFormatting sqref="AT16 AN16">
    <cfRule type="containsText" dxfId="88" priority="507" operator="containsText" text="BAJO">
      <formula>NOT(ISERROR(SEARCH("BAJO",AN16)))</formula>
    </cfRule>
    <cfRule type="containsText" dxfId="87" priority="508" operator="containsText" text="MODERADO">
      <formula>NOT(ISERROR(SEARCH("MODERADO",AN16)))</formula>
    </cfRule>
    <cfRule type="containsText" dxfId="86" priority="509" operator="containsText" text="ALTO">
      <formula>NOT(ISERROR(SEARCH("ALTO",AN16)))</formula>
    </cfRule>
    <cfRule type="containsText" dxfId="85" priority="510" operator="containsText" text="EXTREMO">
      <formula>NOT(ISERROR(SEARCH("EXTREMO",AN16)))</formula>
    </cfRule>
  </conditionalFormatting>
  <conditionalFormatting sqref="Q16">
    <cfRule type="containsText" dxfId="84" priority="503" operator="containsText" text="BAJO">
      <formula>NOT(ISERROR(SEARCH("BAJO",Q16)))</formula>
    </cfRule>
    <cfRule type="containsText" dxfId="83" priority="504" operator="containsText" text="MODERADO">
      <formula>NOT(ISERROR(SEARCH("MODERADO",Q16)))</formula>
    </cfRule>
    <cfRule type="containsText" dxfId="82" priority="505" operator="containsText" text="ALTO">
      <formula>NOT(ISERROR(SEARCH("ALTO",Q16)))</formula>
    </cfRule>
    <cfRule type="containsText" dxfId="81" priority="506" operator="containsText" text="EXTREMO">
      <formula>NOT(ISERROR(SEARCH("EXTREMO",Q16)))</formula>
    </cfRule>
  </conditionalFormatting>
  <conditionalFormatting sqref="AF16">
    <cfRule type="containsText" dxfId="80" priority="496" operator="containsText" text="MEDIA">
      <formula>NOT(ISERROR(SEARCH("MEDIA",AF16)))</formula>
    </cfRule>
    <cfRule type="containsText" dxfId="79" priority="497" operator="containsText" text="ALTA">
      <formula>NOT(ISERROR(SEARCH("ALTA",AF16)))</formula>
    </cfRule>
    <cfRule type="containsText" dxfId="78" priority="498" operator="containsText" text="BAJA">
      <formula>NOT(ISERROR(SEARCH("BAJA",AF16)))</formula>
    </cfRule>
    <cfRule type="containsText" dxfId="77" priority="499" operator="containsText" text="BAJO">
      <formula>NOT(ISERROR(SEARCH("BAJO",AF16)))</formula>
    </cfRule>
    <cfRule type="containsText" dxfId="76" priority="500" operator="containsText" text="MODERADO">
      <formula>NOT(ISERROR(SEARCH("MODERADO",AF16)))</formula>
    </cfRule>
    <cfRule type="containsText" dxfId="75" priority="501" operator="containsText" text="ALTO">
      <formula>NOT(ISERROR(SEARCH("ALTO",AF16)))</formula>
    </cfRule>
    <cfRule type="containsText" dxfId="74" priority="502" operator="containsText" text="EXTREMO">
      <formula>NOT(ISERROR(SEARCH("EXTREMO",AF16)))</formula>
    </cfRule>
  </conditionalFormatting>
  <conditionalFormatting sqref="Z16">
    <cfRule type="containsText" dxfId="73" priority="492" operator="containsText" text="BAJO">
      <formula>NOT(ISERROR(SEARCH("BAJO",Z16)))</formula>
    </cfRule>
    <cfRule type="containsText" dxfId="72" priority="493" operator="containsText" text="MODERADO">
      <formula>NOT(ISERROR(SEARCH("MODERADO",Z16)))</formula>
    </cfRule>
    <cfRule type="containsText" dxfId="71" priority="494" operator="containsText" text="ALTO">
      <formula>NOT(ISERROR(SEARCH("ALTO",Z16)))</formula>
    </cfRule>
    <cfRule type="containsText" dxfId="70" priority="495" operator="containsText" text="EXTREMO">
      <formula>NOT(ISERROR(SEARCH("EXTREMO",Z16)))</formula>
    </cfRule>
  </conditionalFormatting>
  <conditionalFormatting sqref="AU10:AU17">
    <cfRule type="expression" dxfId="69" priority="210" stopIfTrue="1">
      <formula>NOT(ISERROR(SEARCH("BAJO",AU10)))</formula>
    </cfRule>
  </conditionalFormatting>
  <conditionalFormatting sqref="BA10 BA12 BA14 BA16">
    <cfRule type="containsText" dxfId="68" priority="203" operator="containsText" text="MEDIA">
      <formula>NOT(ISERROR(SEARCH("MEDIA",BA10)))</formula>
    </cfRule>
    <cfRule type="containsText" dxfId="67" priority="204" operator="containsText" text="ALTA">
      <formula>NOT(ISERROR(SEARCH("ALTA",BA10)))</formula>
    </cfRule>
    <cfRule type="containsText" dxfId="66" priority="205" operator="containsText" text="BAJA">
      <formula>NOT(ISERROR(SEARCH("BAJA",BA10)))</formula>
    </cfRule>
    <cfRule type="containsText" dxfId="65" priority="206" operator="containsText" text="BAJO">
      <formula>NOT(ISERROR(SEARCH("BAJO",BA10)))</formula>
    </cfRule>
    <cfRule type="containsText" dxfId="64" priority="207" operator="containsText" text="MODERADO">
      <formula>NOT(ISERROR(SEARCH("MODERADO",BA10)))</formula>
    </cfRule>
    <cfRule type="containsText" dxfId="63" priority="208" operator="containsText" text="ALTO">
      <formula>NOT(ISERROR(SEARCH("ALTO",BA10)))</formula>
    </cfRule>
    <cfRule type="containsText" dxfId="62" priority="209" operator="containsText" text="EXTREMO">
      <formula>NOT(ISERROR(SEARCH("EXTREMO",BA10)))</formula>
    </cfRule>
  </conditionalFormatting>
  <conditionalFormatting sqref="BD7:BD17">
    <cfRule type="cellIs" dxfId="61" priority="153" operator="equal">
      <formula>"BAJO"</formula>
    </cfRule>
    <cfRule type="cellIs" dxfId="60" priority="154" operator="equal">
      <formula>"SUBIO"</formula>
    </cfRule>
  </conditionalFormatting>
  <conditionalFormatting sqref="BE7:BE17">
    <cfRule type="cellIs" dxfId="59" priority="151" operator="equal">
      <formula>"BAJO"</formula>
    </cfRule>
    <cfRule type="cellIs" dxfId="58" priority="152" operator="equal">
      <formula>"SUBIO"</formula>
    </cfRule>
  </conditionalFormatting>
  <conditionalFormatting sqref="S10">
    <cfRule type="containsText" dxfId="57" priority="55" operator="containsText" text="BAJO">
      <formula>NOT(ISERROR(SEARCH("BAJO",S10)))</formula>
    </cfRule>
    <cfRule type="containsText" dxfId="56" priority="56" operator="containsText" text="MODERADO">
      <formula>NOT(ISERROR(SEARCH("MODERADO",S10)))</formula>
    </cfRule>
    <cfRule type="containsText" dxfId="55" priority="57" operator="containsText" text="ALTO">
      <formula>NOT(ISERROR(SEARCH("ALTO",S10)))</formula>
    </cfRule>
    <cfRule type="containsText" dxfId="54" priority="58" operator="containsText" text="EXTREMO">
      <formula>NOT(ISERROR(SEARCH("EXTREMO",S10)))</formula>
    </cfRule>
  </conditionalFormatting>
  <conditionalFormatting sqref="S12">
    <cfRule type="containsText" dxfId="53" priority="51" operator="containsText" text="BAJO">
      <formula>NOT(ISERROR(SEARCH("BAJO",S12)))</formula>
    </cfRule>
    <cfRule type="containsText" dxfId="52" priority="52" operator="containsText" text="MODERADO">
      <formula>NOT(ISERROR(SEARCH("MODERADO",S12)))</formula>
    </cfRule>
    <cfRule type="containsText" dxfId="51" priority="53" operator="containsText" text="ALTO">
      <formula>NOT(ISERROR(SEARCH("ALTO",S12)))</formula>
    </cfRule>
    <cfRule type="containsText" dxfId="50" priority="54" operator="containsText" text="EXTREMO">
      <formula>NOT(ISERROR(SEARCH("EXTREMO",S12)))</formula>
    </cfRule>
  </conditionalFormatting>
  <conditionalFormatting sqref="S14">
    <cfRule type="containsText" dxfId="49" priority="47" operator="containsText" text="BAJO">
      <formula>NOT(ISERROR(SEARCH("BAJO",S14)))</formula>
    </cfRule>
    <cfRule type="containsText" dxfId="48" priority="48" operator="containsText" text="MODERADO">
      <formula>NOT(ISERROR(SEARCH("MODERADO",S14)))</formula>
    </cfRule>
    <cfRule type="containsText" dxfId="47" priority="49" operator="containsText" text="ALTO">
      <formula>NOT(ISERROR(SEARCH("ALTO",S14)))</formula>
    </cfRule>
    <cfRule type="containsText" dxfId="46" priority="50" operator="containsText" text="EXTREMO">
      <formula>NOT(ISERROR(SEARCH("EXTREMO",S14)))</formula>
    </cfRule>
  </conditionalFormatting>
  <conditionalFormatting sqref="S16">
    <cfRule type="containsText" dxfId="45" priority="43" operator="containsText" text="BAJO">
      <formula>NOT(ISERROR(SEARCH("BAJO",S16)))</formula>
    </cfRule>
    <cfRule type="containsText" dxfId="44" priority="44" operator="containsText" text="MODERADO">
      <formula>NOT(ISERROR(SEARCH("MODERADO",S16)))</formula>
    </cfRule>
    <cfRule type="containsText" dxfId="43" priority="45" operator="containsText" text="ALTO">
      <formula>NOT(ISERROR(SEARCH("ALTO",S16)))</formula>
    </cfRule>
    <cfRule type="containsText" dxfId="42" priority="46" operator="containsText" text="EXTREMO">
      <formula>NOT(ISERROR(SEARCH("EXTREMO",S16)))</formula>
    </cfRule>
  </conditionalFormatting>
  <conditionalFormatting sqref="Q18">
    <cfRule type="containsText" dxfId="41" priority="39" operator="containsText" text="BAJO">
      <formula>NOT(ISERROR(SEARCH("BAJO",Q18)))</formula>
    </cfRule>
    <cfRule type="containsText" dxfId="40" priority="40" operator="containsText" text="MODERADO">
      <formula>NOT(ISERROR(SEARCH("MODERADO",Q18)))</formula>
    </cfRule>
    <cfRule type="containsText" dxfId="39" priority="41" operator="containsText" text="ALTO">
      <formula>NOT(ISERROR(SEARCH("ALTO",Q18)))</formula>
    </cfRule>
    <cfRule type="containsText" dxfId="38" priority="42" operator="containsText" text="EXTREMO">
      <formula>NOT(ISERROR(SEARCH("EXTREMO",Q18)))</formula>
    </cfRule>
  </conditionalFormatting>
  <conditionalFormatting sqref="Z18">
    <cfRule type="containsText" dxfId="37" priority="35" operator="containsText" text="BAJO">
      <formula>NOT(ISERROR(SEARCH("BAJO",Z18)))</formula>
    </cfRule>
    <cfRule type="containsText" dxfId="36" priority="36" operator="containsText" text="MODERADO">
      <formula>NOT(ISERROR(SEARCH("MODERADO",Z18)))</formula>
    </cfRule>
    <cfRule type="containsText" dxfId="35" priority="37" operator="containsText" text="ALTO">
      <formula>NOT(ISERROR(SEARCH("ALTO",Z18)))</formula>
    </cfRule>
    <cfRule type="containsText" dxfId="34" priority="38" operator="containsText" text="EXTREMO">
      <formula>NOT(ISERROR(SEARCH("EXTREMO",Z18)))</formula>
    </cfRule>
  </conditionalFormatting>
  <conditionalFormatting sqref="AF18">
    <cfRule type="containsText" dxfId="33" priority="28" operator="containsText" text="MEDIA">
      <formula>NOT(ISERROR(SEARCH("MEDIA",AF18)))</formula>
    </cfRule>
    <cfRule type="containsText" dxfId="32" priority="29" operator="containsText" text="ALTA">
      <formula>NOT(ISERROR(SEARCH("ALTA",AF18)))</formula>
    </cfRule>
    <cfRule type="containsText" dxfId="31" priority="30" operator="containsText" text="BAJA">
      <formula>NOT(ISERROR(SEARCH("BAJA",AF18)))</formula>
    </cfRule>
    <cfRule type="containsText" dxfId="30" priority="31" operator="containsText" text="BAJO">
      <formula>NOT(ISERROR(SEARCH("BAJO",AF18)))</formula>
    </cfRule>
    <cfRule type="containsText" dxfId="29" priority="32" operator="containsText" text="MODERADO">
      <formula>NOT(ISERROR(SEARCH("MODERADO",AF18)))</formula>
    </cfRule>
    <cfRule type="containsText" dxfId="28" priority="33" operator="containsText" text="ALTO">
      <formula>NOT(ISERROR(SEARCH("ALTO",AF18)))</formula>
    </cfRule>
    <cfRule type="containsText" dxfId="27" priority="34" operator="containsText" text="EXTREMO">
      <formula>NOT(ISERROR(SEARCH("EXTREMO",AF18)))</formula>
    </cfRule>
  </conditionalFormatting>
  <conditionalFormatting sqref="AT18">
    <cfRule type="containsText" dxfId="26" priority="24" operator="containsText" text="BAJO">
      <formula>NOT(ISERROR(SEARCH("BAJO",AT18)))</formula>
    </cfRule>
    <cfRule type="containsText" dxfId="25" priority="25" operator="containsText" text="MODERADO">
      <formula>NOT(ISERROR(SEARCH("MODERADO",AT18)))</formula>
    </cfRule>
    <cfRule type="containsText" dxfId="24" priority="26" operator="containsText" text="ALTO">
      <formula>NOT(ISERROR(SEARCH("ALTO",AT18)))</formula>
    </cfRule>
    <cfRule type="containsText" dxfId="23" priority="27" operator="containsText" text="EXTREMO">
      <formula>NOT(ISERROR(SEARCH("EXTREMO",AT18)))</formula>
    </cfRule>
  </conditionalFormatting>
  <conditionalFormatting sqref="AN18">
    <cfRule type="containsText" dxfId="22" priority="20" operator="containsText" text="BAJO">
      <formula>NOT(ISERROR(SEARCH("BAJO",AN18)))</formula>
    </cfRule>
    <cfRule type="containsText" dxfId="21" priority="21" operator="containsText" text="MODERADO">
      <formula>NOT(ISERROR(SEARCH("MODERADO",AN18)))</formula>
    </cfRule>
    <cfRule type="containsText" dxfId="20" priority="22" operator="containsText" text="ALTO">
      <formula>NOT(ISERROR(SEARCH("ALTO",AN18)))</formula>
    </cfRule>
    <cfRule type="containsText" dxfId="19" priority="23" operator="containsText" text="EXTREMO">
      <formula>NOT(ISERROR(SEARCH("EXTREMO",AN18)))</formula>
    </cfRule>
  </conditionalFormatting>
  <conditionalFormatting sqref="BA18">
    <cfRule type="containsText" dxfId="18" priority="13" operator="containsText" text="MEDIA">
      <formula>NOT(ISERROR(SEARCH("MEDIA",BA18)))</formula>
    </cfRule>
    <cfRule type="containsText" dxfId="17" priority="14" operator="containsText" text="ALTA">
      <formula>NOT(ISERROR(SEARCH("ALTA",BA18)))</formula>
    </cfRule>
    <cfRule type="containsText" dxfId="16" priority="15" operator="containsText" text="BAJA">
      <formula>NOT(ISERROR(SEARCH("BAJA",BA18)))</formula>
    </cfRule>
    <cfRule type="containsText" dxfId="15" priority="16" operator="containsText" text="BAJO">
      <formula>NOT(ISERROR(SEARCH("BAJO",BA18)))</formula>
    </cfRule>
    <cfRule type="containsText" dxfId="14" priority="17" operator="containsText" text="MODERADO">
      <formula>NOT(ISERROR(SEARCH("MODERADO",BA18)))</formula>
    </cfRule>
    <cfRule type="containsText" dxfId="13" priority="18" operator="containsText" text="ALTO">
      <formula>NOT(ISERROR(SEARCH("ALTO",BA18)))</formula>
    </cfRule>
    <cfRule type="containsText" dxfId="12" priority="19" operator="containsText" text="EXTREMO">
      <formula>NOT(ISERROR(SEARCH("EXTREMO",BA18)))</formula>
    </cfRule>
  </conditionalFormatting>
  <conditionalFormatting sqref="AU18">
    <cfRule type="containsText" dxfId="11" priority="9" operator="containsText" text="BAJO">
      <formula>NOT(ISERROR(SEARCH("BAJO",AU18)))</formula>
    </cfRule>
    <cfRule type="containsText" dxfId="10" priority="10" operator="containsText" text="MODERADO">
      <formula>NOT(ISERROR(SEARCH("MODERADO",AU18)))</formula>
    </cfRule>
    <cfRule type="containsText" dxfId="9" priority="11" operator="containsText" text="ALTO">
      <formula>NOT(ISERROR(SEARCH("ALTO",AU18)))</formula>
    </cfRule>
    <cfRule type="containsText" dxfId="8" priority="12" operator="containsText" text="EXTREMO">
      <formula>NOT(ISERROR(SEARCH("EXTREMO",AU18)))</formula>
    </cfRule>
  </conditionalFormatting>
  <conditionalFormatting sqref="BD18:BD19">
    <cfRule type="cellIs" dxfId="7" priority="7" operator="equal">
      <formula>"BAJO"</formula>
    </cfRule>
    <cfRule type="cellIs" dxfId="6" priority="8" operator="equal">
      <formula>"SUBIO"</formula>
    </cfRule>
  </conditionalFormatting>
  <conditionalFormatting sqref="BE18:BE19">
    <cfRule type="cellIs" dxfId="5" priority="5" operator="equal">
      <formula>"BAJO"</formula>
    </cfRule>
    <cfRule type="cellIs" dxfId="4" priority="6" operator="equal">
      <formula>"SUBIO"</formula>
    </cfRule>
  </conditionalFormatting>
  <conditionalFormatting sqref="S18">
    <cfRule type="containsText" dxfId="3" priority="1" operator="containsText" text="BAJO">
      <formula>NOT(ISERROR(SEARCH("BAJO",S18)))</formula>
    </cfRule>
    <cfRule type="containsText" dxfId="2" priority="2" operator="containsText" text="MODERADO">
      <formula>NOT(ISERROR(SEARCH("MODERADO",S18)))</formula>
    </cfRule>
    <cfRule type="containsText" dxfId="1" priority="3" operator="containsText" text="ALTO">
      <formula>NOT(ISERROR(SEARCH("ALTO",S18)))</formula>
    </cfRule>
    <cfRule type="containsText" dxfId="0" priority="4" operator="containsText" text="EXTREMO">
      <formula>NOT(ISERROR(SEARCH("EXTREMO",S18)))</formula>
    </cfRule>
  </conditionalFormatting>
  <dataValidations count="4">
    <dataValidation type="whole" allowBlank="1" showErrorMessage="1" errorTitle="Error" error="Número no válido" sqref="L10 AO14 U12 AO10 U14 L12 U10 AO16 AO12 U16 L14 L16 AO18 AA18 AV18 L18 U18">
      <formula1>1</formula1>
      <formula2>5</formula2>
    </dataValidation>
    <dataValidation type="whole" allowBlank="1" showInputMessage="1" showErrorMessage="1" errorTitle="Error" error="Número no válido" sqref="N10 N16 AQ16 AQ10 AX10:AX18 N12 W12 W10 AQ12 AA10:AA17 N14 AV10:AV17 AC10:AC18 AQ14 W14 W16 AQ18 N18 W18">
      <formula1>1</formula1>
      <formula2>5</formula2>
    </dataValidation>
    <dataValidation type="list" allowBlank="1" showInputMessage="1" showErrorMessage="1" sqref="AH10 AH16 AH12 AH14 AH18">
      <formula1>"Preventivo,Detectivo"</formula1>
    </dataValidation>
    <dataValidation type="list" allowBlank="1" showInputMessage="1" showErrorMessage="1" sqref="T10 T12 T14 T16 T18">
      <formula1>"Evitar el riesgo,Reducir el riesgo,Compartir o  transferir el  riesgo,Aceptar el riesgo"</formula1>
    </dataValidation>
  </dataValidations>
  <pageMargins left="0.39370078740157483" right="0.39370078740157483" top="0.39370078740157483" bottom="0.39370078740157483" header="0.31496062992125984" footer="0.31496062992125984"/>
  <pageSetup scale="1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FF0000"/>
  </sheetPr>
  <dimension ref="A1:T42"/>
  <sheetViews>
    <sheetView zoomScale="70" zoomScaleNormal="70" workbookViewId="0">
      <pane ySplit="9" topLeftCell="A10" activePane="bottomLeft" state="frozen"/>
      <selection pane="bottomLeft" activeCell="E6" sqref="E6"/>
    </sheetView>
  </sheetViews>
  <sheetFormatPr baseColWidth="10" defaultRowHeight="12.75" x14ac:dyDescent="0.2"/>
  <cols>
    <col min="1" max="1" width="29.140625" style="1" customWidth="1"/>
    <col min="2" max="2" width="33.5703125" style="1" customWidth="1"/>
    <col min="3" max="3" width="20.28515625" style="1" customWidth="1"/>
    <col min="4" max="4" width="34.42578125" style="1" customWidth="1"/>
    <col min="5" max="5" width="27.42578125" style="5" customWidth="1"/>
    <col min="6" max="6" width="12.85546875" style="1" customWidth="1"/>
    <col min="7" max="7" width="8" style="1" customWidth="1"/>
    <col min="8" max="8" width="14.28515625" style="1" customWidth="1"/>
    <col min="9" max="9" width="8" style="1" customWidth="1"/>
    <col min="10" max="10" width="11.42578125" style="1" customWidth="1"/>
    <col min="11" max="11" width="18.42578125" style="1" customWidth="1"/>
    <col min="12" max="12" width="30.5703125" style="1" customWidth="1"/>
    <col min="13" max="14" width="18.5703125" style="1" customWidth="1"/>
    <col min="15" max="15" width="29.42578125" style="1" customWidth="1"/>
    <col min="16" max="16" width="13.140625" style="1" customWidth="1"/>
    <col min="17" max="17" width="21.7109375" style="1" customWidth="1"/>
    <col min="18" max="18" width="24.5703125" style="1" customWidth="1"/>
    <col min="19" max="19" width="14.5703125" style="1" customWidth="1"/>
    <col min="20" max="20" width="30" style="1" customWidth="1"/>
    <col min="21" max="16384" width="11.42578125" style="1"/>
  </cols>
  <sheetData>
    <row r="1" spans="1:20" s="6" customFormat="1" ht="18.75" customHeight="1" x14ac:dyDescent="0.2">
      <c r="A1" s="74"/>
      <c r="B1" s="82" t="s">
        <v>9</v>
      </c>
      <c r="C1" s="83"/>
      <c r="D1" s="83"/>
      <c r="E1" s="83"/>
      <c r="F1" s="83"/>
      <c r="G1" s="83"/>
      <c r="H1" s="83"/>
      <c r="I1" s="83"/>
      <c r="J1" s="83"/>
      <c r="K1" s="83"/>
      <c r="L1" s="83"/>
      <c r="M1" s="83"/>
      <c r="N1" s="83"/>
      <c r="O1" s="83"/>
      <c r="P1" s="83"/>
      <c r="Q1" s="83"/>
      <c r="R1" s="83"/>
      <c r="S1" s="84"/>
      <c r="T1" s="26" t="s">
        <v>13</v>
      </c>
    </row>
    <row r="2" spans="1:20" s="6" customFormat="1" ht="16.5" customHeight="1" x14ac:dyDescent="0.2">
      <c r="A2" s="75"/>
      <c r="B2" s="85"/>
      <c r="C2" s="86"/>
      <c r="D2" s="86"/>
      <c r="E2" s="86"/>
      <c r="F2" s="86"/>
      <c r="G2" s="86"/>
      <c r="H2" s="86"/>
      <c r="I2" s="86"/>
      <c r="J2" s="86"/>
      <c r="K2" s="86"/>
      <c r="L2" s="86"/>
      <c r="M2" s="86"/>
      <c r="N2" s="86"/>
      <c r="O2" s="86"/>
      <c r="P2" s="86"/>
      <c r="Q2" s="86"/>
      <c r="R2" s="86"/>
      <c r="S2" s="87"/>
      <c r="T2" s="27" t="s">
        <v>10</v>
      </c>
    </row>
    <row r="3" spans="1:20" s="6" customFormat="1" ht="15" customHeight="1" x14ac:dyDescent="0.2">
      <c r="A3" s="75"/>
      <c r="B3" s="66" t="s">
        <v>12</v>
      </c>
      <c r="C3" s="67"/>
      <c r="D3" s="67"/>
      <c r="E3" s="67"/>
      <c r="F3" s="67"/>
      <c r="G3" s="67"/>
      <c r="H3" s="67"/>
      <c r="I3" s="67"/>
      <c r="J3" s="67"/>
      <c r="K3" s="67"/>
      <c r="L3" s="67"/>
      <c r="M3" s="67"/>
      <c r="N3" s="67"/>
      <c r="O3" s="67"/>
      <c r="P3" s="67"/>
      <c r="Q3" s="67"/>
      <c r="R3" s="67"/>
      <c r="S3" s="68"/>
      <c r="T3" s="28" t="s">
        <v>14</v>
      </c>
    </row>
    <row r="4" spans="1:20" s="6" customFormat="1" ht="15" customHeight="1" thickBot="1" x14ac:dyDescent="0.25">
      <c r="A4" s="76"/>
      <c r="B4" s="69"/>
      <c r="C4" s="70"/>
      <c r="D4" s="70"/>
      <c r="E4" s="70"/>
      <c r="F4" s="70"/>
      <c r="G4" s="70"/>
      <c r="H4" s="70"/>
      <c r="I4" s="70"/>
      <c r="J4" s="70"/>
      <c r="K4" s="70"/>
      <c r="L4" s="70"/>
      <c r="M4" s="70"/>
      <c r="N4" s="70"/>
      <c r="O4" s="70"/>
      <c r="P4" s="70"/>
      <c r="Q4" s="70"/>
      <c r="R4" s="70"/>
      <c r="S4" s="71"/>
      <c r="T4" s="29" t="s">
        <v>11</v>
      </c>
    </row>
    <row r="5" spans="1:20" s="25" customFormat="1" ht="17.45" customHeight="1" thickBot="1" x14ac:dyDescent="0.25">
      <c r="B5" s="90"/>
      <c r="C5" s="90"/>
      <c r="D5" s="90"/>
      <c r="E5" s="90"/>
      <c r="F5" s="90"/>
      <c r="G5" s="90"/>
      <c r="H5" s="90"/>
      <c r="I5" s="90"/>
      <c r="J5" s="90"/>
      <c r="K5" s="90"/>
      <c r="L5" s="90"/>
    </row>
    <row r="6" spans="1:20" ht="27.95" customHeight="1" thickBot="1" x14ac:dyDescent="0.25">
      <c r="A6" s="30" t="s">
        <v>15</v>
      </c>
      <c r="B6" s="98"/>
      <c r="C6" s="99"/>
      <c r="D6" s="100"/>
      <c r="E6" s="30" t="s">
        <v>31</v>
      </c>
      <c r="F6" s="98"/>
      <c r="G6" s="99"/>
      <c r="H6" s="99"/>
      <c r="I6" s="99"/>
      <c r="J6" s="99"/>
      <c r="K6" s="99"/>
      <c r="L6" s="99"/>
      <c r="M6" s="99"/>
      <c r="N6" s="99"/>
      <c r="O6" s="99"/>
      <c r="P6" s="99"/>
      <c r="Q6" s="99"/>
      <c r="R6" s="99"/>
      <c r="S6" s="99"/>
      <c r="T6" s="100"/>
    </row>
    <row r="7" spans="1:20" ht="18.600000000000001" customHeight="1" x14ac:dyDescent="0.2">
      <c r="A7" s="102" t="s">
        <v>26</v>
      </c>
      <c r="B7" s="78"/>
      <c r="C7" s="78"/>
      <c r="D7" s="78"/>
      <c r="E7" s="79"/>
      <c r="F7" s="110" t="s">
        <v>27</v>
      </c>
      <c r="G7" s="111"/>
      <c r="H7" s="111"/>
      <c r="I7" s="111"/>
      <c r="J7" s="111"/>
      <c r="K7" s="112"/>
      <c r="L7" s="77" t="s">
        <v>28</v>
      </c>
      <c r="M7" s="78"/>
      <c r="N7" s="79"/>
      <c r="O7" s="77" t="s">
        <v>18</v>
      </c>
      <c r="P7" s="78"/>
      <c r="Q7" s="78"/>
      <c r="R7" s="78"/>
      <c r="S7" s="78"/>
      <c r="T7" s="101"/>
    </row>
    <row r="8" spans="1:20" ht="13.5" thickBot="1" x14ac:dyDescent="0.25">
      <c r="A8" s="103"/>
      <c r="B8" s="104"/>
      <c r="C8" s="104"/>
      <c r="D8" s="104"/>
      <c r="E8" s="105"/>
      <c r="F8" s="95" t="s">
        <v>20</v>
      </c>
      <c r="G8" s="96"/>
      <c r="H8" s="96"/>
      <c r="I8" s="97"/>
      <c r="J8" s="72" t="s">
        <v>19</v>
      </c>
      <c r="K8" s="73"/>
      <c r="L8" s="80" t="s">
        <v>3</v>
      </c>
      <c r="M8" s="80" t="s">
        <v>30</v>
      </c>
      <c r="N8" s="80" t="s">
        <v>23</v>
      </c>
      <c r="O8" s="80" t="s">
        <v>24</v>
      </c>
      <c r="P8" s="113" t="s">
        <v>22</v>
      </c>
      <c r="Q8" s="108" t="s">
        <v>25</v>
      </c>
      <c r="R8" s="108" t="s">
        <v>4</v>
      </c>
      <c r="S8" s="88" t="s">
        <v>5</v>
      </c>
      <c r="T8" s="106" t="s">
        <v>6</v>
      </c>
    </row>
    <row r="9" spans="1:20" s="3" customFormat="1" ht="36.6" customHeight="1" thickBot="1" x14ac:dyDescent="0.25">
      <c r="A9" s="19" t="s">
        <v>0</v>
      </c>
      <c r="B9" s="20" t="s">
        <v>21</v>
      </c>
      <c r="C9" s="20" t="s">
        <v>16</v>
      </c>
      <c r="D9" s="20" t="s">
        <v>8</v>
      </c>
      <c r="E9" s="31" t="s">
        <v>7</v>
      </c>
      <c r="F9" s="91" t="s">
        <v>2</v>
      </c>
      <c r="G9" s="92"/>
      <c r="H9" s="93" t="s">
        <v>1</v>
      </c>
      <c r="I9" s="94"/>
      <c r="J9" s="24" t="s">
        <v>29</v>
      </c>
      <c r="K9" s="21" t="s">
        <v>17</v>
      </c>
      <c r="L9" s="81"/>
      <c r="M9" s="81"/>
      <c r="N9" s="81"/>
      <c r="O9" s="81"/>
      <c r="P9" s="114"/>
      <c r="Q9" s="109"/>
      <c r="R9" s="109"/>
      <c r="S9" s="89"/>
      <c r="T9" s="107"/>
    </row>
    <row r="10" spans="1:20" ht="66.599999999999994" customHeight="1" x14ac:dyDescent="0.2">
      <c r="A10" s="14"/>
      <c r="B10" s="14"/>
      <c r="C10" s="14"/>
      <c r="D10" s="15"/>
      <c r="E10" s="15"/>
      <c r="F10" s="23" t="b">
        <f t="shared" ref="F10:F18" si="0">+IF(G10=5,"CASI SEGURO",(IF(G10=4,"PROBABLE",(IF(G10=3,"POSIBLE",(IF(G10=2,"IMPROBABLE",(IF(G10=1,"RARA VEZ")))))))))</f>
        <v>0</v>
      </c>
      <c r="G10" s="16"/>
      <c r="H10" s="23" t="b">
        <f t="shared" ref="H10:H18" si="1">+IF(I10=5,"CATASTRÓFICO",(IF(I10=4,"MAYOR",(IF(I10=3,"MODERADO",(IF(I10=2,"MENOR",(IF(I10=1,"INSIGNIFICANTE")))))))))</f>
        <v>0</v>
      </c>
      <c r="I10" s="4"/>
      <c r="J10" s="16">
        <f t="shared" ref="J10:J18" si="2">+G10*I10</f>
        <v>0</v>
      </c>
      <c r="K10" s="4" t="str">
        <f t="shared" ref="K10:K18" si="3">+IF(J10&lt;=3,"BAJO - VERDE",(IF(J10&lt;=6,"MODERADO - AMARILLO",(IF(J10&lt;=10,"ALTO - NARANJA","EXTREMO - ROJO")))))</f>
        <v>BAJO - VERDE</v>
      </c>
      <c r="L10" s="17"/>
      <c r="M10" s="16"/>
      <c r="N10" s="16"/>
      <c r="O10" s="17"/>
      <c r="P10" s="17"/>
      <c r="Q10" s="17"/>
      <c r="R10" s="18"/>
      <c r="S10" s="18"/>
      <c r="T10" s="16"/>
    </row>
    <row r="11" spans="1:20" ht="66.599999999999994" customHeight="1" x14ac:dyDescent="0.2">
      <c r="A11" s="14"/>
      <c r="B11" s="14"/>
      <c r="C11" s="14"/>
      <c r="D11" s="15"/>
      <c r="E11" s="15"/>
      <c r="F11" s="22" t="b">
        <f t="shared" si="0"/>
        <v>0</v>
      </c>
      <c r="G11" s="8"/>
      <c r="H11" s="22" t="b">
        <f t="shared" si="1"/>
        <v>0</v>
      </c>
      <c r="I11" s="2"/>
      <c r="J11" s="8">
        <f t="shared" si="2"/>
        <v>0</v>
      </c>
      <c r="K11" s="2" t="str">
        <f t="shared" si="3"/>
        <v>BAJO - VERDE</v>
      </c>
      <c r="L11" s="17"/>
      <c r="M11" s="16"/>
      <c r="N11" s="16"/>
      <c r="O11" s="17"/>
      <c r="P11" s="17"/>
      <c r="Q11" s="17"/>
      <c r="R11" s="18"/>
      <c r="S11" s="18"/>
      <c r="T11" s="16"/>
    </row>
    <row r="12" spans="1:20" ht="66.599999999999994" customHeight="1" x14ac:dyDescent="0.2">
      <c r="A12" s="14"/>
      <c r="B12" s="14"/>
      <c r="C12" s="14"/>
      <c r="D12" s="15"/>
      <c r="E12" s="15"/>
      <c r="F12" s="22" t="b">
        <f t="shared" si="0"/>
        <v>0</v>
      </c>
      <c r="G12" s="8"/>
      <c r="H12" s="22" t="b">
        <f t="shared" si="1"/>
        <v>0</v>
      </c>
      <c r="I12" s="2"/>
      <c r="J12" s="8">
        <f t="shared" si="2"/>
        <v>0</v>
      </c>
      <c r="K12" s="2" t="str">
        <f t="shared" si="3"/>
        <v>BAJO - VERDE</v>
      </c>
      <c r="L12" s="17"/>
      <c r="M12" s="16"/>
      <c r="N12" s="16"/>
      <c r="O12" s="17"/>
      <c r="P12" s="17"/>
      <c r="Q12" s="17"/>
      <c r="R12" s="18"/>
      <c r="S12" s="18"/>
      <c r="T12" s="16"/>
    </row>
    <row r="13" spans="1:20" ht="66.599999999999994" customHeight="1" x14ac:dyDescent="0.2">
      <c r="A13" s="14"/>
      <c r="B13" s="14"/>
      <c r="C13" s="14"/>
      <c r="D13" s="15"/>
      <c r="E13" s="15"/>
      <c r="F13" s="22" t="b">
        <f t="shared" si="0"/>
        <v>0</v>
      </c>
      <c r="G13" s="8"/>
      <c r="H13" s="22" t="b">
        <f t="shared" si="1"/>
        <v>0</v>
      </c>
      <c r="I13" s="2"/>
      <c r="J13" s="8">
        <f t="shared" si="2"/>
        <v>0</v>
      </c>
      <c r="K13" s="2" t="str">
        <f t="shared" si="3"/>
        <v>BAJO - VERDE</v>
      </c>
      <c r="L13" s="17"/>
      <c r="M13" s="16"/>
      <c r="N13" s="16"/>
      <c r="O13" s="17"/>
      <c r="P13" s="17"/>
      <c r="Q13" s="17"/>
      <c r="R13" s="18"/>
      <c r="S13" s="18"/>
      <c r="T13" s="16"/>
    </row>
    <row r="14" spans="1:20" ht="66.599999999999994" customHeight="1" x14ac:dyDescent="0.2">
      <c r="A14" s="13"/>
      <c r="B14" s="13"/>
      <c r="C14" s="13"/>
      <c r="D14" s="7"/>
      <c r="E14" s="7"/>
      <c r="F14" s="22" t="b">
        <f t="shared" si="0"/>
        <v>0</v>
      </c>
      <c r="G14" s="8"/>
      <c r="H14" s="22" t="b">
        <f t="shared" si="1"/>
        <v>0</v>
      </c>
      <c r="I14" s="2"/>
      <c r="J14" s="8">
        <f t="shared" si="2"/>
        <v>0</v>
      </c>
      <c r="K14" s="2" t="str">
        <f t="shared" si="3"/>
        <v>BAJO - VERDE</v>
      </c>
      <c r="L14" s="9"/>
      <c r="M14" s="8"/>
      <c r="N14" s="16"/>
      <c r="O14" s="9"/>
      <c r="P14" s="17"/>
      <c r="Q14" s="9"/>
      <c r="R14" s="10"/>
      <c r="S14" s="8"/>
      <c r="T14" s="8"/>
    </row>
    <row r="15" spans="1:20" ht="66.599999999999994" customHeight="1" x14ac:dyDescent="0.2">
      <c r="A15" s="13"/>
      <c r="B15" s="13"/>
      <c r="C15" s="13"/>
      <c r="D15" s="7"/>
      <c r="E15" s="7"/>
      <c r="F15" s="22" t="b">
        <f t="shared" si="0"/>
        <v>0</v>
      </c>
      <c r="G15" s="8"/>
      <c r="H15" s="22" t="b">
        <f t="shared" si="1"/>
        <v>0</v>
      </c>
      <c r="I15" s="2"/>
      <c r="J15" s="8">
        <f t="shared" si="2"/>
        <v>0</v>
      </c>
      <c r="K15" s="2" t="str">
        <f t="shared" si="3"/>
        <v>BAJO - VERDE</v>
      </c>
      <c r="L15" s="9"/>
      <c r="M15" s="8"/>
      <c r="N15" s="16"/>
      <c r="O15" s="9"/>
      <c r="P15" s="17"/>
      <c r="Q15" s="9"/>
      <c r="R15" s="10"/>
      <c r="S15" s="8"/>
      <c r="T15" s="8"/>
    </row>
    <row r="16" spans="1:20" ht="66.599999999999994" customHeight="1" x14ac:dyDescent="0.2">
      <c r="A16" s="13"/>
      <c r="B16" s="13"/>
      <c r="C16" s="13"/>
      <c r="D16" s="7"/>
      <c r="E16" s="7"/>
      <c r="F16" s="22" t="b">
        <f t="shared" si="0"/>
        <v>0</v>
      </c>
      <c r="G16" s="8"/>
      <c r="H16" s="22" t="b">
        <f t="shared" si="1"/>
        <v>0</v>
      </c>
      <c r="I16" s="2"/>
      <c r="J16" s="8">
        <f t="shared" si="2"/>
        <v>0</v>
      </c>
      <c r="K16" s="2" t="str">
        <f t="shared" si="3"/>
        <v>BAJO - VERDE</v>
      </c>
      <c r="L16" s="9"/>
      <c r="M16" s="8"/>
      <c r="N16" s="16"/>
      <c r="O16" s="9"/>
      <c r="P16" s="17"/>
      <c r="Q16" s="9"/>
      <c r="R16" s="10"/>
      <c r="S16" s="8"/>
      <c r="T16" s="8"/>
    </row>
    <row r="17" spans="1:20" ht="66.599999999999994" customHeight="1" x14ac:dyDescent="0.2">
      <c r="A17" s="13"/>
      <c r="B17" s="13"/>
      <c r="C17" s="13"/>
      <c r="D17" s="7"/>
      <c r="E17" s="7"/>
      <c r="F17" s="22" t="b">
        <f t="shared" si="0"/>
        <v>0</v>
      </c>
      <c r="G17" s="8"/>
      <c r="H17" s="22" t="b">
        <f t="shared" si="1"/>
        <v>0</v>
      </c>
      <c r="I17" s="2"/>
      <c r="J17" s="8">
        <f t="shared" si="2"/>
        <v>0</v>
      </c>
      <c r="K17" s="2" t="str">
        <f t="shared" si="3"/>
        <v>BAJO - VERDE</v>
      </c>
      <c r="L17" s="9"/>
      <c r="M17" s="8"/>
      <c r="N17" s="16"/>
      <c r="O17" s="9"/>
      <c r="P17" s="17"/>
      <c r="Q17" s="9"/>
      <c r="R17" s="10"/>
      <c r="S17" s="8"/>
      <c r="T17" s="8"/>
    </row>
    <row r="18" spans="1:20" ht="66.599999999999994" customHeight="1" x14ac:dyDescent="0.2">
      <c r="A18" s="13"/>
      <c r="B18" s="13"/>
      <c r="C18" s="13"/>
      <c r="D18" s="7"/>
      <c r="E18" s="7"/>
      <c r="F18" s="22" t="b">
        <f t="shared" si="0"/>
        <v>0</v>
      </c>
      <c r="G18" s="8"/>
      <c r="H18" s="22" t="b">
        <f t="shared" si="1"/>
        <v>0</v>
      </c>
      <c r="I18" s="2"/>
      <c r="J18" s="8">
        <f t="shared" si="2"/>
        <v>0</v>
      </c>
      <c r="K18" s="2" t="str">
        <f t="shared" si="3"/>
        <v>BAJO - VERDE</v>
      </c>
      <c r="L18" s="9"/>
      <c r="M18" s="8"/>
      <c r="N18" s="16"/>
      <c r="O18" s="9"/>
      <c r="P18" s="17"/>
      <c r="Q18" s="9"/>
      <c r="R18" s="10"/>
      <c r="S18" s="8"/>
      <c r="T18" s="8"/>
    </row>
    <row r="19" spans="1:20" x14ac:dyDescent="0.2">
      <c r="A19" s="11"/>
      <c r="B19" s="11"/>
      <c r="C19" s="11"/>
      <c r="D19" s="11"/>
      <c r="E19" s="12"/>
      <c r="F19" s="11"/>
      <c r="G19" s="11"/>
      <c r="H19" s="11"/>
      <c r="I19" s="11"/>
      <c r="J19" s="11"/>
      <c r="K19" s="11"/>
      <c r="L19" s="11"/>
      <c r="M19" s="11"/>
      <c r="N19" s="11"/>
      <c r="O19" s="11"/>
      <c r="P19" s="11"/>
      <c r="Q19" s="11"/>
      <c r="R19" s="11"/>
      <c r="S19" s="11"/>
      <c r="T19" s="11"/>
    </row>
    <row r="20" spans="1:20" x14ac:dyDescent="0.2">
      <c r="A20" s="11"/>
      <c r="B20" s="11"/>
      <c r="C20" s="11"/>
      <c r="D20" s="11"/>
      <c r="E20" s="12"/>
      <c r="F20" s="11"/>
      <c r="G20" s="11"/>
      <c r="H20" s="11"/>
      <c r="I20" s="11"/>
      <c r="J20" s="11"/>
      <c r="K20" s="11"/>
      <c r="L20" s="11"/>
      <c r="M20" s="11"/>
      <c r="N20" s="11"/>
      <c r="O20" s="11"/>
      <c r="P20" s="11"/>
      <c r="Q20" s="11"/>
      <c r="R20" s="11"/>
      <c r="S20" s="11"/>
      <c r="T20" s="11"/>
    </row>
    <row r="21" spans="1:20" x14ac:dyDescent="0.2">
      <c r="A21" s="11"/>
      <c r="B21" s="11"/>
      <c r="C21" s="11"/>
      <c r="D21" s="11"/>
      <c r="E21" s="12"/>
      <c r="F21" s="11"/>
      <c r="G21" s="11"/>
      <c r="H21" s="11"/>
      <c r="I21" s="11"/>
      <c r="J21" s="11"/>
      <c r="K21" s="11"/>
      <c r="L21" s="11"/>
      <c r="M21" s="11"/>
      <c r="N21" s="11"/>
      <c r="O21" s="11"/>
      <c r="P21" s="11"/>
      <c r="Q21" s="11"/>
      <c r="R21" s="11"/>
      <c r="S21" s="11"/>
      <c r="T21" s="11"/>
    </row>
    <row r="22" spans="1:20" x14ac:dyDescent="0.2">
      <c r="A22" s="11"/>
      <c r="B22" s="11"/>
      <c r="C22" s="11"/>
      <c r="D22" s="11"/>
      <c r="E22" s="12"/>
      <c r="F22" s="11"/>
      <c r="G22" s="11"/>
      <c r="H22" s="11"/>
      <c r="I22" s="11"/>
      <c r="J22" s="11"/>
      <c r="K22" s="11"/>
      <c r="L22" s="11"/>
      <c r="M22" s="11"/>
      <c r="N22" s="11"/>
      <c r="O22" s="11"/>
      <c r="P22" s="11"/>
      <c r="Q22" s="11"/>
      <c r="R22" s="11"/>
      <c r="S22" s="11"/>
      <c r="T22" s="11"/>
    </row>
    <row r="23" spans="1:20" x14ac:dyDescent="0.2">
      <c r="A23" s="11"/>
      <c r="B23" s="11"/>
      <c r="C23" s="11"/>
      <c r="D23" s="11"/>
      <c r="E23" s="12"/>
      <c r="F23" s="11"/>
      <c r="G23" s="11"/>
      <c r="H23" s="11"/>
      <c r="I23" s="11"/>
      <c r="J23" s="11"/>
      <c r="K23" s="11"/>
      <c r="L23" s="11"/>
      <c r="M23" s="11"/>
      <c r="N23" s="11"/>
      <c r="O23" s="11"/>
      <c r="P23" s="11"/>
      <c r="Q23" s="11"/>
      <c r="R23" s="11"/>
      <c r="S23" s="11"/>
      <c r="T23" s="11"/>
    </row>
    <row r="24" spans="1:20" x14ac:dyDescent="0.2">
      <c r="A24" s="11"/>
      <c r="B24" s="11"/>
      <c r="C24" s="11"/>
      <c r="D24" s="11"/>
      <c r="E24" s="12"/>
      <c r="F24" s="11"/>
      <c r="G24" s="11"/>
      <c r="H24" s="11"/>
      <c r="I24" s="11"/>
      <c r="J24" s="11"/>
      <c r="K24" s="11"/>
      <c r="L24" s="11"/>
      <c r="M24" s="11"/>
      <c r="N24" s="11"/>
      <c r="O24" s="11"/>
      <c r="P24" s="11"/>
      <c r="Q24" s="11"/>
      <c r="R24" s="11"/>
      <c r="S24" s="11"/>
      <c r="T24" s="11"/>
    </row>
    <row r="25" spans="1:20" x14ac:dyDescent="0.2">
      <c r="A25" s="11"/>
      <c r="B25" s="11"/>
      <c r="C25" s="11"/>
      <c r="D25" s="11"/>
      <c r="E25" s="12"/>
      <c r="F25" s="11"/>
      <c r="G25" s="11"/>
      <c r="H25" s="11"/>
      <c r="I25" s="11"/>
      <c r="J25" s="11"/>
      <c r="K25" s="11"/>
      <c r="L25" s="11"/>
      <c r="M25" s="11"/>
      <c r="N25" s="11"/>
      <c r="O25" s="11"/>
      <c r="P25" s="11"/>
      <c r="Q25" s="11"/>
      <c r="R25" s="11"/>
      <c r="S25" s="11"/>
      <c r="T25" s="11"/>
    </row>
    <row r="26" spans="1:20" x14ac:dyDescent="0.2">
      <c r="A26" s="11"/>
      <c r="B26" s="11"/>
      <c r="C26" s="11"/>
      <c r="D26" s="11"/>
      <c r="E26" s="12"/>
      <c r="F26" s="11"/>
      <c r="G26" s="11"/>
      <c r="H26" s="11"/>
      <c r="I26" s="11"/>
      <c r="J26" s="11"/>
      <c r="K26" s="11"/>
      <c r="L26" s="11"/>
      <c r="M26" s="11"/>
      <c r="N26" s="11"/>
      <c r="O26" s="11"/>
      <c r="P26" s="11"/>
      <c r="Q26" s="11"/>
      <c r="R26" s="11"/>
      <c r="S26" s="11"/>
      <c r="T26" s="11"/>
    </row>
    <row r="27" spans="1:20" x14ac:dyDescent="0.2">
      <c r="A27" s="11"/>
      <c r="B27" s="11"/>
      <c r="C27" s="11"/>
      <c r="D27" s="11"/>
      <c r="E27" s="12"/>
      <c r="F27" s="11"/>
      <c r="G27" s="11"/>
      <c r="H27" s="11"/>
      <c r="I27" s="11"/>
      <c r="J27" s="11"/>
      <c r="K27" s="11"/>
      <c r="L27" s="11"/>
      <c r="M27" s="11"/>
      <c r="N27" s="11"/>
      <c r="O27" s="11"/>
      <c r="P27" s="11"/>
      <c r="Q27" s="11"/>
      <c r="R27" s="11"/>
      <c r="S27" s="11"/>
      <c r="T27" s="11"/>
    </row>
    <row r="28" spans="1:20" x14ac:dyDescent="0.2">
      <c r="A28" s="11"/>
      <c r="B28" s="11"/>
      <c r="C28" s="11"/>
      <c r="D28" s="11"/>
      <c r="E28" s="12"/>
      <c r="F28" s="11"/>
      <c r="G28" s="11"/>
      <c r="H28" s="11"/>
      <c r="I28" s="11"/>
      <c r="J28" s="11"/>
      <c r="K28" s="11"/>
      <c r="L28" s="11"/>
      <c r="M28" s="11"/>
      <c r="N28" s="11"/>
      <c r="O28" s="11"/>
      <c r="P28" s="11"/>
      <c r="Q28" s="11"/>
      <c r="R28" s="11"/>
      <c r="S28" s="11"/>
      <c r="T28" s="11"/>
    </row>
    <row r="29" spans="1:20" x14ac:dyDescent="0.2">
      <c r="A29" s="11"/>
      <c r="B29" s="11"/>
      <c r="C29" s="11"/>
      <c r="D29" s="11"/>
      <c r="E29" s="12"/>
      <c r="F29" s="11"/>
      <c r="G29" s="11"/>
      <c r="H29" s="11"/>
      <c r="I29" s="11"/>
      <c r="J29" s="11"/>
      <c r="K29" s="11"/>
      <c r="L29" s="11"/>
      <c r="M29" s="11"/>
      <c r="N29" s="11"/>
      <c r="O29" s="11"/>
      <c r="P29" s="11"/>
      <c r="Q29" s="11"/>
      <c r="R29" s="11"/>
      <c r="S29" s="11"/>
      <c r="T29" s="11"/>
    </row>
    <row r="30" spans="1:20" x14ac:dyDescent="0.2">
      <c r="A30" s="11"/>
      <c r="B30" s="11"/>
      <c r="C30" s="11"/>
      <c r="D30" s="11"/>
      <c r="E30" s="12"/>
      <c r="F30" s="11"/>
      <c r="G30" s="11"/>
      <c r="H30" s="11"/>
      <c r="I30" s="11"/>
      <c r="J30" s="11"/>
      <c r="K30" s="11"/>
      <c r="L30" s="11"/>
      <c r="M30" s="11"/>
      <c r="N30" s="11"/>
      <c r="O30" s="11"/>
      <c r="P30" s="11"/>
      <c r="Q30" s="11"/>
      <c r="R30" s="11"/>
      <c r="S30" s="11"/>
      <c r="T30" s="11"/>
    </row>
    <row r="31" spans="1:20" x14ac:dyDescent="0.2">
      <c r="A31" s="11"/>
      <c r="B31" s="11"/>
      <c r="C31" s="11"/>
      <c r="D31" s="11"/>
      <c r="E31" s="12"/>
      <c r="F31" s="11"/>
      <c r="G31" s="11"/>
      <c r="H31" s="11"/>
      <c r="I31" s="11"/>
      <c r="J31" s="11"/>
      <c r="K31" s="11"/>
      <c r="L31" s="11"/>
      <c r="M31" s="11"/>
      <c r="N31" s="11"/>
      <c r="O31" s="11"/>
      <c r="P31" s="11"/>
      <c r="Q31" s="11"/>
      <c r="R31" s="11"/>
      <c r="S31" s="11"/>
      <c r="T31" s="11"/>
    </row>
    <row r="32" spans="1:20" x14ac:dyDescent="0.2">
      <c r="A32" s="11"/>
      <c r="B32" s="11"/>
      <c r="C32" s="11"/>
      <c r="D32" s="11"/>
      <c r="E32" s="12"/>
      <c r="F32" s="11"/>
      <c r="G32" s="11"/>
      <c r="H32" s="11"/>
      <c r="I32" s="11"/>
      <c r="J32" s="11"/>
      <c r="K32" s="11"/>
      <c r="L32" s="11"/>
      <c r="M32" s="11"/>
      <c r="N32" s="11"/>
      <c r="O32" s="11"/>
      <c r="P32" s="11"/>
      <c r="Q32" s="11"/>
      <c r="R32" s="11"/>
      <c r="S32" s="11"/>
      <c r="T32" s="11"/>
    </row>
    <row r="33" spans="1:20" x14ac:dyDescent="0.2">
      <c r="A33" s="11"/>
      <c r="B33" s="11"/>
      <c r="C33" s="11"/>
      <c r="D33" s="11"/>
      <c r="E33" s="12"/>
      <c r="F33" s="11"/>
      <c r="G33" s="11"/>
      <c r="H33" s="11"/>
      <c r="I33" s="11"/>
      <c r="J33" s="11"/>
      <c r="K33" s="11"/>
      <c r="L33" s="11"/>
      <c r="M33" s="11"/>
      <c r="N33" s="11"/>
      <c r="O33" s="11"/>
      <c r="P33" s="11"/>
      <c r="Q33" s="11"/>
      <c r="R33" s="11"/>
      <c r="S33" s="11"/>
      <c r="T33" s="11"/>
    </row>
    <row r="34" spans="1:20" x14ac:dyDescent="0.2">
      <c r="A34" s="11"/>
      <c r="B34" s="11"/>
      <c r="C34" s="11"/>
      <c r="D34" s="11"/>
      <c r="E34" s="12"/>
      <c r="F34" s="11"/>
      <c r="G34" s="11"/>
      <c r="H34" s="11"/>
      <c r="I34" s="11"/>
      <c r="J34" s="11"/>
      <c r="K34" s="11"/>
      <c r="L34" s="11"/>
      <c r="M34" s="11"/>
      <c r="N34" s="11"/>
      <c r="O34" s="11"/>
      <c r="P34" s="11"/>
      <c r="Q34" s="11"/>
      <c r="R34" s="11"/>
      <c r="S34" s="11"/>
      <c r="T34" s="11"/>
    </row>
    <row r="35" spans="1:20" x14ac:dyDescent="0.2">
      <c r="A35" s="11"/>
      <c r="B35" s="11"/>
      <c r="C35" s="11"/>
      <c r="D35" s="11"/>
      <c r="E35" s="12"/>
      <c r="F35" s="11"/>
      <c r="G35" s="11"/>
      <c r="H35" s="11"/>
      <c r="I35" s="11"/>
      <c r="J35" s="11"/>
      <c r="K35" s="11"/>
      <c r="L35" s="11"/>
      <c r="M35" s="11"/>
      <c r="N35" s="11"/>
      <c r="O35" s="11"/>
      <c r="P35" s="11"/>
      <c r="Q35" s="11"/>
      <c r="R35" s="11"/>
      <c r="S35" s="11"/>
      <c r="T35" s="11"/>
    </row>
    <row r="36" spans="1:20" x14ac:dyDescent="0.2">
      <c r="A36" s="11"/>
      <c r="B36" s="11"/>
      <c r="C36" s="11"/>
      <c r="D36" s="11"/>
      <c r="E36" s="12"/>
      <c r="F36" s="11"/>
      <c r="G36" s="11"/>
      <c r="H36" s="11"/>
      <c r="I36" s="11"/>
      <c r="J36" s="11"/>
      <c r="K36" s="11"/>
      <c r="L36" s="11"/>
      <c r="M36" s="11"/>
      <c r="N36" s="11"/>
      <c r="O36" s="11"/>
      <c r="P36" s="11"/>
      <c r="Q36" s="11"/>
      <c r="R36" s="11"/>
      <c r="S36" s="11"/>
      <c r="T36" s="11"/>
    </row>
    <row r="37" spans="1:20" x14ac:dyDescent="0.2">
      <c r="A37" s="11"/>
      <c r="B37" s="11"/>
      <c r="C37" s="11"/>
      <c r="D37" s="11"/>
      <c r="E37" s="12"/>
      <c r="F37" s="11"/>
      <c r="G37" s="11"/>
      <c r="H37" s="11"/>
      <c r="I37" s="11"/>
      <c r="J37" s="11"/>
      <c r="K37" s="11"/>
      <c r="L37" s="11"/>
      <c r="M37" s="11"/>
      <c r="N37" s="11"/>
      <c r="O37" s="11"/>
      <c r="P37" s="11"/>
      <c r="Q37" s="11"/>
      <c r="R37" s="11"/>
      <c r="S37" s="11"/>
      <c r="T37" s="11"/>
    </row>
    <row r="38" spans="1:20" x14ac:dyDescent="0.2">
      <c r="A38" s="11"/>
      <c r="B38" s="11"/>
      <c r="C38" s="11"/>
      <c r="D38" s="11"/>
      <c r="E38" s="12"/>
      <c r="F38" s="11"/>
      <c r="G38" s="11"/>
      <c r="H38" s="11"/>
      <c r="I38" s="11"/>
      <c r="J38" s="11"/>
      <c r="K38" s="11"/>
      <c r="L38" s="11"/>
      <c r="M38" s="11"/>
      <c r="N38" s="11"/>
      <c r="O38" s="11"/>
      <c r="P38" s="11"/>
      <c r="Q38" s="11"/>
      <c r="R38" s="11"/>
      <c r="S38" s="11"/>
      <c r="T38" s="11"/>
    </row>
    <row r="39" spans="1:20" x14ac:dyDescent="0.2">
      <c r="A39" s="11"/>
      <c r="B39" s="11"/>
      <c r="C39" s="11"/>
      <c r="D39" s="11"/>
      <c r="E39" s="12"/>
      <c r="F39" s="11"/>
      <c r="G39" s="11"/>
      <c r="H39" s="11"/>
      <c r="I39" s="11"/>
      <c r="J39" s="11"/>
      <c r="K39" s="11"/>
      <c r="L39" s="11"/>
      <c r="M39" s="11"/>
      <c r="N39" s="11"/>
      <c r="O39" s="11"/>
      <c r="P39" s="11"/>
      <c r="Q39" s="11"/>
      <c r="R39" s="11"/>
      <c r="S39" s="11"/>
      <c r="T39" s="11"/>
    </row>
    <row r="40" spans="1:20" x14ac:dyDescent="0.2">
      <c r="A40" s="11"/>
      <c r="B40" s="11"/>
      <c r="C40" s="11"/>
      <c r="D40" s="11"/>
      <c r="E40" s="12"/>
      <c r="F40" s="11"/>
      <c r="G40" s="11"/>
      <c r="H40" s="11"/>
      <c r="I40" s="11"/>
      <c r="J40" s="11"/>
      <c r="K40" s="11"/>
      <c r="L40" s="11"/>
      <c r="M40" s="11"/>
      <c r="N40" s="11"/>
      <c r="O40" s="11"/>
      <c r="P40" s="11"/>
      <c r="Q40" s="11"/>
      <c r="R40" s="11"/>
      <c r="S40" s="11"/>
      <c r="T40" s="11"/>
    </row>
    <row r="41" spans="1:20" x14ac:dyDescent="0.2">
      <c r="A41" s="11"/>
      <c r="B41" s="11"/>
      <c r="C41" s="11"/>
      <c r="D41" s="11"/>
      <c r="E41" s="12"/>
      <c r="F41" s="11"/>
      <c r="G41" s="11"/>
      <c r="H41" s="11"/>
      <c r="I41" s="11"/>
      <c r="J41" s="11"/>
      <c r="K41" s="11"/>
      <c r="L41" s="11"/>
      <c r="M41" s="11"/>
      <c r="N41" s="11"/>
      <c r="O41" s="11"/>
      <c r="P41" s="11"/>
      <c r="Q41" s="11"/>
      <c r="R41" s="11"/>
      <c r="S41" s="11"/>
      <c r="T41" s="11"/>
    </row>
    <row r="42" spans="1:20" x14ac:dyDescent="0.2">
      <c r="A42" s="11"/>
      <c r="B42" s="11"/>
      <c r="C42" s="11"/>
      <c r="D42" s="11"/>
      <c r="E42" s="12"/>
      <c r="F42" s="11"/>
      <c r="G42" s="11"/>
      <c r="H42" s="11"/>
      <c r="I42" s="11"/>
      <c r="J42" s="11"/>
      <c r="K42" s="11"/>
      <c r="L42" s="11"/>
      <c r="M42" s="11"/>
      <c r="N42" s="11"/>
      <c r="O42" s="11"/>
      <c r="P42" s="11"/>
      <c r="Q42" s="11"/>
      <c r="R42" s="11"/>
      <c r="S42" s="11"/>
      <c r="T42" s="11"/>
    </row>
  </sheetData>
  <mergeCells count="23">
    <mergeCell ref="A7:E8"/>
    <mergeCell ref="T8:T9"/>
    <mergeCell ref="Q8:Q9"/>
    <mergeCell ref="O8:O9"/>
    <mergeCell ref="R8:R9"/>
    <mergeCell ref="F7:K7"/>
    <mergeCell ref="P8:P9"/>
    <mergeCell ref="B3:S4"/>
    <mergeCell ref="J8:K8"/>
    <mergeCell ref="A1:A4"/>
    <mergeCell ref="L7:N7"/>
    <mergeCell ref="L8:L9"/>
    <mergeCell ref="M8:M9"/>
    <mergeCell ref="N8:N9"/>
    <mergeCell ref="B1:S2"/>
    <mergeCell ref="S8:S9"/>
    <mergeCell ref="B5:L5"/>
    <mergeCell ref="F9:G9"/>
    <mergeCell ref="H9:I9"/>
    <mergeCell ref="F8:I8"/>
    <mergeCell ref="B6:D6"/>
    <mergeCell ref="F6:T6"/>
    <mergeCell ref="O7:T7"/>
  </mergeCells>
  <pageMargins left="0.39370078740157483" right="0.39370078740157483" top="0.39370078740157483" bottom="0.39370078740157483" header="0.31496062992125984" footer="0.31496062992125984"/>
  <pageSetup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MAPA (2)</vt:lpstr>
      <vt:lpstr>MAPA</vt:lpstr>
      <vt:lpstr>'MAPA (2)'!Área_de_impresión</vt:lpstr>
      <vt:lpstr>MAPA!Títulos_a_imprimir</vt:lpstr>
      <vt:lpstr>'MAPA (2)'!Títulos_a_imprimir</vt:lpstr>
    </vt:vector>
  </TitlesOfParts>
  <Company>HOGAR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Andres V</dc:creator>
  <cp:lastModifiedBy>HANNER ALEXIS MACHADO ROJAS</cp:lastModifiedBy>
  <cp:lastPrinted>2019-03-08T15:39:14Z</cp:lastPrinted>
  <dcterms:created xsi:type="dcterms:W3CDTF">2008-05-28T13:27:47Z</dcterms:created>
  <dcterms:modified xsi:type="dcterms:W3CDTF">2021-05-03T17:38:24Z</dcterms:modified>
</cp:coreProperties>
</file>