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Users\SRIVEROS\Documents\GESTIÓN INTEGRAL DE RIESGOS\MAPAS DE RIESGOS Y OPORTUNIDADES 2025 - PARA PUBLICAR\"/>
    </mc:Choice>
  </mc:AlternateContent>
  <xr:revisionPtr revIDLastSave="0" documentId="13_ncr:1_{336AFA7B-BBDA-42AA-85B4-4C2CE075CF81}"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6" i="1" l="1"/>
  <c r="AH26" i="1"/>
  <c r="AF26" i="1"/>
  <c r="AD26" i="1"/>
  <c r="AB26" i="1"/>
  <c r="Y26" i="1"/>
  <c r="AJ25" i="1"/>
  <c r="AH25" i="1"/>
  <c r="AF25" i="1"/>
  <c r="AD25" i="1"/>
  <c r="AB25" i="1"/>
  <c r="Y25" i="1"/>
  <c r="AJ24" i="1"/>
  <c r="AH24" i="1"/>
  <c r="AF24" i="1"/>
  <c r="AD24" i="1"/>
  <c r="AB24" i="1"/>
  <c r="Y24" i="1"/>
  <c r="P24" i="1"/>
  <c r="O24" i="1"/>
  <c r="AN24" i="1" s="1"/>
  <c r="AN25" i="1" s="1"/>
  <c r="M24" i="1"/>
  <c r="N24" i="1" s="1"/>
  <c r="G24" i="1"/>
  <c r="AJ23" i="1"/>
  <c r="AH23" i="1"/>
  <c r="AF23" i="1"/>
  <c r="AD23" i="1"/>
  <c r="AB23" i="1"/>
  <c r="Y23" i="1"/>
  <c r="AJ22" i="1"/>
  <c r="AH22" i="1"/>
  <c r="AF22" i="1"/>
  <c r="AD22" i="1"/>
  <c r="AB22" i="1"/>
  <c r="Y22" i="1"/>
  <c r="AJ21" i="1"/>
  <c r="AH21" i="1"/>
  <c r="AF21" i="1"/>
  <c r="AD21" i="1"/>
  <c r="AB21" i="1"/>
  <c r="Y21" i="1"/>
  <c r="P21" i="1"/>
  <c r="O21" i="1"/>
  <c r="AN21" i="1" s="1"/>
  <c r="AN22" i="1" s="1"/>
  <c r="M21" i="1"/>
  <c r="G21" i="1"/>
  <c r="AJ20" i="1"/>
  <c r="AH20" i="1"/>
  <c r="AF20" i="1"/>
  <c r="AD20" i="1"/>
  <c r="AB20" i="1"/>
  <c r="Y20" i="1"/>
  <c r="AJ19" i="1"/>
  <c r="AH19" i="1"/>
  <c r="AF19" i="1"/>
  <c r="AD19" i="1"/>
  <c r="AB19" i="1"/>
  <c r="Y19" i="1"/>
  <c r="AJ18" i="1"/>
  <c r="AH18" i="1"/>
  <c r="AF18" i="1"/>
  <c r="AD18" i="1"/>
  <c r="AB18" i="1"/>
  <c r="Y18" i="1"/>
  <c r="P18" i="1"/>
  <c r="O18" i="1"/>
  <c r="AN18" i="1" s="1"/>
  <c r="AN19" i="1" s="1"/>
  <c r="M18" i="1"/>
  <c r="G18" i="1"/>
  <c r="AJ17" i="1"/>
  <c r="AH17" i="1"/>
  <c r="AF17" i="1"/>
  <c r="AD17" i="1"/>
  <c r="AB17" i="1"/>
  <c r="Y17" i="1"/>
  <c r="AJ16" i="1"/>
  <c r="AH16" i="1"/>
  <c r="AF16" i="1"/>
  <c r="AD16" i="1"/>
  <c r="AB16" i="1"/>
  <c r="Y16" i="1"/>
  <c r="AJ15" i="1"/>
  <c r="AH15" i="1"/>
  <c r="AF15" i="1"/>
  <c r="AD15" i="1"/>
  <c r="AB15" i="1"/>
  <c r="Y15" i="1"/>
  <c r="P15" i="1"/>
  <c r="O15" i="1"/>
  <c r="AN15" i="1" s="1"/>
  <c r="AN16" i="1" s="1"/>
  <c r="M15" i="1"/>
  <c r="N15" i="1" s="1"/>
  <c r="G15" i="1"/>
  <c r="AK15" i="1" l="1"/>
  <c r="AK16" i="1" s="1"/>
  <c r="AK17" i="1" s="1"/>
  <c r="Q24" i="1"/>
  <c r="AN20" i="1"/>
  <c r="AO18" i="1" s="1"/>
  <c r="AP18" i="1" s="1"/>
  <c r="AN17" i="1"/>
  <c r="AO15" i="1" s="1"/>
  <c r="AP15" i="1" s="1"/>
  <c r="Q15" i="1"/>
  <c r="AN26" i="1"/>
  <c r="AO24" i="1"/>
  <c r="AP24" i="1" s="1"/>
  <c r="AN23" i="1"/>
  <c r="AO21" i="1" s="1"/>
  <c r="AP21" i="1" s="1"/>
  <c r="N18" i="1"/>
  <c r="Q18" i="1" s="1"/>
  <c r="AK24" i="1"/>
  <c r="AK18" i="1"/>
  <c r="AK19" i="1" s="1"/>
  <c r="AK20" i="1" s="1"/>
  <c r="N21" i="1"/>
  <c r="Q21" i="1" s="1"/>
  <c r="AK21" i="1"/>
  <c r="AK22" i="1" s="1"/>
  <c r="AK23" i="1" s="1"/>
  <c r="AL21" i="1" l="1"/>
  <c r="AM21" i="1" s="1"/>
  <c r="AQ21" i="1" s="1"/>
  <c r="AL15" i="1"/>
  <c r="AM15" i="1" s="1"/>
  <c r="AQ15" i="1" s="1"/>
  <c r="AL18" i="1"/>
  <c r="AM18" i="1"/>
  <c r="AQ18" i="1"/>
  <c r="AK25" i="1"/>
  <c r="AK26" i="1" s="1"/>
  <c r="AL24" i="1" s="1"/>
  <c r="AM24" i="1" l="1"/>
  <c r="AQ24" i="1" s="1"/>
</calcChain>
</file>

<file path=xl/sharedStrings.xml><?xml version="1.0" encoding="utf-8"?>
<sst xmlns="http://schemas.openxmlformats.org/spreadsheetml/2006/main" count="300" uniqueCount="189">
  <si>
    <t>INSTITUTO DE FINANCIAMIENTO, PROMOCIÓN Y DESARROLLO DE IBAGUÉ - INFIBAGUÉ -</t>
  </si>
  <si>
    <t>CODIGO: FOR-GR-001</t>
  </si>
  <si>
    <t>VERSIÓN: 04</t>
  </si>
  <si>
    <t>MAPA DE RIESGOS Y OPORTUNIDADES POR PROCESO</t>
  </si>
  <si>
    <t>Vigente desde: 2023/05/04</t>
  </si>
  <si>
    <t>Página 1 de 1</t>
  </si>
  <si>
    <t>Proceso:</t>
  </si>
  <si>
    <t>Gestión de las comunicaciones y participación ciudadana</t>
  </si>
  <si>
    <t>Objetivo:</t>
  </si>
  <si>
    <t>Planear, implementar y evaluar una estrategia de comunicación para proveer de información en forma oportuna, eficiente y eficaz a los grupos de valor; articulando los espacios de participación ciudadana en todo el ciclo de la gestión pública institucional.</t>
  </si>
  <si>
    <t>Responsable:</t>
  </si>
  <si>
    <t>Jefe oficina asesora de comunicaciones y participación ciudadana proveedores / entradas actividades salidas / usuario</t>
  </si>
  <si>
    <t>EVALUACIÓN DE RIESGO</t>
  </si>
  <si>
    <t>TRATAMIENTO DEL RIESGO</t>
  </si>
  <si>
    <t>SEGUIMIENTO Y REVISIÓN</t>
  </si>
  <si>
    <t>Identificación del riesgo</t>
  </si>
  <si>
    <t>Analisis del riesgo</t>
  </si>
  <si>
    <t>Valoración del riesgo</t>
  </si>
  <si>
    <t>Opcion(es) de tratamiento</t>
  </si>
  <si>
    <t>Control(es)</t>
  </si>
  <si>
    <t>Atributos de eficiencia</t>
  </si>
  <si>
    <t>Atributos informativos</t>
  </si>
  <si>
    <t>Riesgo residual</t>
  </si>
  <si>
    <t>Indicador</t>
  </si>
  <si>
    <t>Plan(es) de tratamiento</t>
  </si>
  <si>
    <t>Responsable</t>
  </si>
  <si>
    <t>Fecha</t>
  </si>
  <si>
    <t>Descripción</t>
  </si>
  <si>
    <t>Referencia</t>
  </si>
  <si>
    <t>Actividad(es) / Punto(s) de Riesgo</t>
  </si>
  <si>
    <t>Factor(es) de Riesgo</t>
  </si>
  <si>
    <t>Area(s) de impacto</t>
  </si>
  <si>
    <t>Causa / Circunstancia inmediata</t>
  </si>
  <si>
    <t xml:space="preserve">Causa(s) Raíz </t>
  </si>
  <si>
    <t>Descripción del Riesgo</t>
  </si>
  <si>
    <t>Oportunidad(es)</t>
  </si>
  <si>
    <t>Tipo de riesgo</t>
  </si>
  <si>
    <t>Clasificación del riesgo</t>
  </si>
  <si>
    <t>Frecuencia de la actividad 
(por año)</t>
  </si>
  <si>
    <t>Afectación económica y/o reputacional</t>
  </si>
  <si>
    <t>Probabilidad inherente</t>
  </si>
  <si>
    <t>Impacto inherente</t>
  </si>
  <si>
    <t>Zona de riesgo inherente</t>
  </si>
  <si>
    <t>Opcion(es)</t>
  </si>
  <si>
    <t>¿Cuenta con seguro o póliza?</t>
  </si>
  <si>
    <t>Cobertura del seguro o la póliza</t>
  </si>
  <si>
    <t>No. control</t>
  </si>
  <si>
    <t>Acción</t>
  </si>
  <si>
    <t>Complemento</t>
  </si>
  <si>
    <t>Descripcion del control</t>
  </si>
  <si>
    <t>Evidencia(s) y/o soporte(s)</t>
  </si>
  <si>
    <t>Tipo de control</t>
  </si>
  <si>
    <t>Implementación</t>
  </si>
  <si>
    <t>Documentación</t>
  </si>
  <si>
    <t>Frecuencia</t>
  </si>
  <si>
    <t>Evidencia</t>
  </si>
  <si>
    <t>Probabilidad residual</t>
  </si>
  <si>
    <t>Impacto residual</t>
  </si>
  <si>
    <t>Zona de riesgo residual</t>
  </si>
  <si>
    <t xml:space="preserve">Denominación </t>
  </si>
  <si>
    <t>Resultado</t>
  </si>
  <si>
    <t>No. Plan de acción</t>
  </si>
  <si>
    <t>Recursos necesarios</t>
  </si>
  <si>
    <t xml:space="preserve">Fecha implementación </t>
  </si>
  <si>
    <t>Responsable(s)</t>
  </si>
  <si>
    <t>Estado</t>
  </si>
  <si>
    <t>R1</t>
  </si>
  <si>
    <t xml:space="preserve">Actividades de comunicación interna y externa </t>
  </si>
  <si>
    <t>Procesos</t>
  </si>
  <si>
    <t>efecto dañoso</t>
  </si>
  <si>
    <t xml:space="preserve">  uso indebido de la información que genera crisis o percepción negativa afectando la imagen </t>
  </si>
  <si>
    <t xml:space="preserve"> falta de sentido de pertenecia y confidencialidad de la información, conflicto de intereses y/o desconocimiento en manejo de la infromación. </t>
  </si>
  <si>
    <t xml:space="preserve">*Sensibilizar a la alta dirección y funcionarios sobre el uso debido de la informción. 
*Incentivar el sentido de pertenencia de los funcionarios. </t>
  </si>
  <si>
    <t>Seguridad de la Información</t>
  </si>
  <si>
    <t>Usuarios, productos y prácticas</t>
  </si>
  <si>
    <t>Máximo 2 veces</t>
  </si>
  <si>
    <t>Entre 50 y 100 SMLMV o afectación con algunos usuarios</t>
  </si>
  <si>
    <t>Reducir</t>
  </si>
  <si>
    <t>No</t>
  </si>
  <si>
    <t xml:space="preserve">Jefe oficina asesora de comunicaciones y participación ciudadana </t>
  </si>
  <si>
    <t xml:space="preserve"> Actualizará la Politica  de comunicaciones y participación ciudadana donde se defina los lineamentos y párametros para un correcto manejo de la información institucional.  </t>
  </si>
  <si>
    <t xml:space="preserve">Con el fin de consginar en un documento oficial para establcer los parametros y lineamientos sobre el correcto manejo de la información se realizará la debida actualización. </t>
  </si>
  <si>
    <t xml:space="preserve">Documento Política de Comunicación publicado en Integra. </t>
  </si>
  <si>
    <t>Preventivo</t>
  </si>
  <si>
    <t>Manual</t>
  </si>
  <si>
    <t>Documentado</t>
  </si>
  <si>
    <t>Continua</t>
  </si>
  <si>
    <t>Con registro</t>
  </si>
  <si>
    <t xml:space="preserve">Disminuación de eventos de crisis en un 50% </t>
  </si>
  <si>
    <t xml:space="preserve">El equipo de comunicaciones adelantará mesas de trabajo en la oficina para actualizar la politíca de comunicación. </t>
  </si>
  <si>
    <t xml:space="preserve">Humanos
Logísticos
Económicos </t>
  </si>
  <si>
    <t xml:space="preserve">Documento política de comunicaciones. </t>
  </si>
  <si>
    <t>Terminado</t>
  </si>
  <si>
    <t>Oficina gestión del riesgo</t>
  </si>
  <si>
    <t xml:space="preserve"> Realizará campañas internas para despertar el sentido de peretencia en los funcionarios de la entidad. </t>
  </si>
  <si>
    <t>Con el propósito de motivar a los funcionarios acerca de los beneficios de formar parte de la institución, se llevarán a cabo campañas que fomenten el sentido de pertenencia y orgullo por nuestra organización.</t>
  </si>
  <si>
    <t xml:space="preserve">Diseños graficos, videos y charlas pedagogicas. 
</t>
  </si>
  <si>
    <t xml:space="preserve">La Oficina de Comunicaciones y Participación Ciudadana adelantará charlas pedagogicas en las dependencias y enviará contenidos por los canales de difusion internos para despertar el sentido de pertenencia y apropiación por la entidad. </t>
  </si>
  <si>
    <t xml:space="preserve">Humanos
Logísticos
Económicos 
Tecnológicos </t>
  </si>
  <si>
    <t xml:space="preserve">Fotografías, Piezas graficas y diseños. </t>
  </si>
  <si>
    <t>Jefe oficina asesora de comunicaciones y participación ciudadana / Dirección Administrativa</t>
  </si>
  <si>
    <t>En ejecución</t>
  </si>
  <si>
    <t xml:space="preserve"> Generará una circular que defina quienes serán los voceros oficiales de la entidad. </t>
  </si>
  <si>
    <t xml:space="preserve">Con el objetivo de establcer con calridad quienes serán los responsables de las vocerias y atención a medios. </t>
  </si>
  <si>
    <t xml:space="preserve"> Acto administrativo (resolución)</t>
  </si>
  <si>
    <t xml:space="preserve">La Oficina de Comunicaciones y Participación Ciudadana estructurará la circular oficial con los voceros para que la alta gerencia aprube y se difunda. </t>
  </si>
  <si>
    <t xml:space="preserve">Circular. 
</t>
  </si>
  <si>
    <t xml:space="preserve">Jefe oficina asesora de comunicaciones y participación ciudadana / Seretaría General / Gerencia General </t>
  </si>
  <si>
    <t>R2</t>
  </si>
  <si>
    <t xml:space="preserve">Administración de redes sociales y canales de comunicación de la entidad </t>
  </si>
  <si>
    <t>Evento externo</t>
  </si>
  <si>
    <t>afectación económica y reputacional</t>
  </si>
  <si>
    <t>hackeo de las redes sociales generando traumatismo en la difusión de la información oficial de la entidad y desinformación desde los canales por externos,</t>
  </si>
  <si>
    <t xml:space="preserve">acceso indebido de terceros a la red y/o de personal no autorizado a las redes sociales del Instituto. </t>
  </si>
  <si>
    <t xml:space="preserve">* Implementar acciones para reducir el riesgo de peridada y fortalecer la seguridad de las redes sociales, tales como: Anclararlas a un funcionario de carrera admnistrativa y limitar el acceso de las mismas. </t>
  </si>
  <si>
    <t>Ejecución y administración de procesos</t>
  </si>
  <si>
    <t>Entre 500 a 5000 veces</t>
  </si>
  <si>
    <t>Entre 100 y 500 SMLMV o fectación a nivel municipal/departamental</t>
  </si>
  <si>
    <t xml:space="preserve"> Anclará los usuarios de las redes sociales a un personal de carrera administrativa, quien será la encargada de dar acceso al personal de planta temporal y contratistas adscrito a la oficina de Comunicaciones y Participación Ciudadana. </t>
  </si>
  <si>
    <t xml:space="preserve">Con el proposito de evitar perdidas en los accesos en las redes sociales, será un personal de carrera administrativa el encargado de tener el acceso madre de las cuentas. </t>
  </si>
  <si>
    <t xml:space="preserve">Se evidenciará desde la plataforma digital que el personal de carrera administrativa posee el anclaje madre de las redes sociales. </t>
  </si>
  <si>
    <t xml:space="preserve">Cero (0) incidentes reportados </t>
  </si>
  <si>
    <t xml:space="preserve">La Oficina de Comunicaciones y Participación Ciudadana designará al personal de carrera adminsitrativa como la persona encargada de tener en su poder los accesos de las redes sociales. Esto con el objetivo de evitar que terceros ingresen a la red social. </t>
  </si>
  <si>
    <t>-</t>
  </si>
  <si>
    <t>enero - diciembre de 2024</t>
  </si>
  <si>
    <t xml:space="preserve">Evidencias fotograficas del acceso que tendrá el personal de carrera administrativa sobre las redes sociales. </t>
  </si>
  <si>
    <t xml:space="preserve"> Realizará un informe de entrega formal al Community Manager con los accesos de las redes sociales, una vez finalice el contrato deberá presentar un correo electronico donde evidencie la entrega de las redes. </t>
  </si>
  <si>
    <t xml:space="preserve">El Community Manager será la única persona despúes del personal de carrera administrativa en tener acceso a las redes. </t>
  </si>
  <si>
    <t xml:space="preserve">Se evidenciará desde la plataforma digital y un informe sobre la entrega de las redes. </t>
  </si>
  <si>
    <t xml:space="preserve"> En caso de presentarse la desvinculación del contratista o Community Manager, se deberá realizar el envío del correo electonico a la oficina de Comunicaciones Y Participación Ciudadana, para la entrega del cargo relacionando la enrega de las claves y usuarios de las redes sociales. 
</t>
  </si>
  <si>
    <t xml:space="preserve">Humanos
tecnológicos </t>
  </si>
  <si>
    <t>enero - septiembre 2025</t>
  </si>
  <si>
    <t xml:space="preserve">Pantallazo del envío que hará el contratista una vez entregue su cargo con los accesos de las redes sociales. </t>
  </si>
  <si>
    <t xml:space="preserve"> Realizará periodicamente el cambio de contraseñas de las redes sociales, con el objetivo de evitar posibles hackeos. </t>
  </si>
  <si>
    <t xml:space="preserve">Se hará cambio de contraseñas para evitar que terceros intente ingresar a las redes sociales. </t>
  </si>
  <si>
    <t xml:space="preserve">Se dejará evidecia a través de capturas de pantalla del cambio de contraseña en redes sociales. 
</t>
  </si>
  <si>
    <t xml:space="preserve">Se harán reuniones periodicas entre el jefe de la oficina y el contratista designado para el manejo de redes sociales, con el objetivo de realizar el cambio de las contraseñas en las redes sociales. </t>
  </si>
  <si>
    <t xml:space="preserve">enero- diciembre 2025 </t>
  </si>
  <si>
    <t xml:space="preserve">Fotografias que evidencien el cambio periodico de las contraseñas en las redes sociales. </t>
  </si>
  <si>
    <t>R3</t>
  </si>
  <si>
    <t xml:space="preserve">Desarrollo de la actividades del proceso en campo </t>
  </si>
  <si>
    <t>afectación económica</t>
  </si>
  <si>
    <t xml:space="preserve"> pérdida de los equipos y atraso en la generación de contenidos y cubrimientos de las actividades de la entidad,</t>
  </si>
  <si>
    <t>inseguridad, alteraciones del orden público, error humano involuntario y/o acceso no autorizado de personal externo del proceso</t>
  </si>
  <si>
    <t xml:space="preserve">* Acompañamiento al equipo en territorio y disposición de trasnporte por parte de la entidad. </t>
  </si>
  <si>
    <t>Laboral</t>
  </si>
  <si>
    <t>Daños a activos fijos/eventos externos</t>
  </si>
  <si>
    <t>Entre 3 a 24 veces</t>
  </si>
  <si>
    <t>Entre 10 y 50 SMLMV o afectación interna</t>
  </si>
  <si>
    <t xml:space="preserve">Pedirá apoyo de la Policía Nacional en la realización de eventos en sitios con afectación en el orden público </t>
  </si>
  <si>
    <t>Para asegurar la protección del personal y la adecuada custodia y mantenimiento de los equipos y elementos de trabajo.</t>
  </si>
  <si>
    <t xml:space="preserve">
La jefa de la Oficina de Comunicaciones y Participación Ciudadana solicitará, de forma telefónica, el acompañamiento de la fuerza pública antes de la actividad."</t>
  </si>
  <si>
    <t>Se realizará, a través de una llamada telefónica, la solicitud previa a la fuerza pública para el acompañamiento del personal periódistico a una zona con alteraciones en el orden público</t>
  </si>
  <si>
    <t xml:space="preserve">*Humanos
* Tecnológicos 
*Logístico 
</t>
  </si>
  <si>
    <t>enero- diciembre 2024</t>
  </si>
  <si>
    <t xml:space="preserve">* Comunicaciones internas y externas </t>
  </si>
  <si>
    <t xml:space="preserve"> solicitará a la Gerencia General el apoyo para disponer de un transporte que facilite la movilización del equipo en el territorio.</t>
  </si>
  <si>
    <t>Para proteger la integridad del personal y los equipos.</t>
  </si>
  <si>
    <t>La jefa de la Oficina de Comunicaciones y Participación Ciudadana solicitará, de manera presencial, el apoyo de transporte para movilizar al equipo antes de la actividad</t>
  </si>
  <si>
    <t>Con previo aviso, se visitará la oficina de la Gerencia General para solicitar el acceso a una camioneta que transporte al equipo de comunicaciones a la zona de grabación</t>
  </si>
  <si>
    <t xml:space="preserve">*Humanos
* Tecnológicos 
*Económico
</t>
  </si>
  <si>
    <t>enero- diciembre 2025</t>
  </si>
  <si>
    <t xml:space="preserve">Brindará un acompañamiento adicional por parte del equipo de comunicaciones, con el objetivo de evitar que se exponga a una sola persona en el territorio.  Se entregará un inventario tipo documento con nombre y referencias de los equipos que tendrá a su cargo la persona encargada de realizar las funciones de audiovisual. </t>
  </si>
  <si>
    <t xml:space="preserve">El objetivo es salvaguardar la seguridad de los equipos y el personal. </t>
  </si>
  <si>
    <t>De acuerdo con la tabla de turnos, la jefa de la Oficina de Comunicaciones y Participación Ciudadana agendará a un integrante del equipo para que acompañe al equipo de grabación</t>
  </si>
  <si>
    <t>Una persona del equipo estará siempre disponible para acompañar al periodista encargado del trabajo audiovisual y para brindar apoyo en el territorio, propendiendo por la seguridad de los equipos</t>
  </si>
  <si>
    <t xml:space="preserve">Humanos </t>
  </si>
  <si>
    <t xml:space="preserve">R4 </t>
  </si>
  <si>
    <t>Ciudadanía desinformada</t>
  </si>
  <si>
    <t>afectación reputacional</t>
  </si>
  <si>
    <t>incumplimiento de disposiciones normativas en materia de participación ciudadana y acceso a la información de la entidad, lo que impide que los grupos de valor estén correctamente informados sobre los espacios de participación ciudadana y los servicios que ofrece la entidad;</t>
  </si>
  <si>
    <t>desconocimiento de la reglamentación interna y externa y/o del sistema integrado de gestión.</t>
  </si>
  <si>
    <t>Conocer los programas internos de la entidad y hacer un uso adecuado de las políticas de comunicación y participación ciudadana, con el objetivo de generar contenido que permita al público externo interactuar e informarse sobre las acciones y servicios que ofrece la entidad</t>
  </si>
  <si>
    <t>Gestión</t>
  </si>
  <si>
    <t xml:space="preserve"> Se mantendrá informada de manera permanente sobre las politicas de MIPG, </t>
  </si>
  <si>
    <t>Garantizando una actualización constante sobre las directrices y normativas del Modelo Integrado de Planeación y Gestión (MIPG).</t>
  </si>
  <si>
    <t xml:space="preserve">Se tendrá pantallazos del correo elctronico de la oficina de comunicaciones que avidencie la entrega y recibimiento de los documentos </t>
  </si>
  <si>
    <t>realizar 10 charlas y/o contenidos pedagógicos</t>
  </si>
  <si>
    <t xml:space="preserve">Se demostrará en los contenidos que la oficina de Comunicaciones y Participación Ciudadana implementó la participación ciudadana en la creación de las piezas y/o contenido.
</t>
  </si>
  <si>
    <t>septiembre - diciembre de 2025</t>
  </si>
  <si>
    <t xml:space="preserve">Pantallazo de contenidos como piezas graficas. </t>
  </si>
  <si>
    <t xml:space="preserve">Implementará la estretagia de comunicaciones y Participación Ciudadana del 2025. </t>
  </si>
  <si>
    <t>Desarrollar e implementar la estrategia de Comunicaciones y Participación Ciudadana para el año 2025, asegurando que se alineen los objetivos y acciones con las necesidades actuales de la comunidad y las directrices institucionales.</t>
  </si>
  <si>
    <t xml:space="preserve">Se evidenciará en los contenidos que la oficina de Comunicaciones y Participación Ciudadana realizó la implemetación de partiipación ciudadanada en elaboración de piezas gráficas y demás. </t>
  </si>
  <si>
    <t xml:space="preserve">Realizará 2 charlas y/o contenidos pedagógicos orientados hacia la comunidad sobre temas de interés. </t>
  </si>
  <si>
    <t xml:space="preserve">Fotografias y links del contenido generado. </t>
  </si>
  <si>
    <t xml:space="preserve"> Generará contenidos, charlas pedagogicas y actividadades que comuniquen temas de interés para la ciudadanía. </t>
  </si>
  <si>
    <t>Elaborar contenidos, organizar charlas pedagógicas y desarrollar actividades que aborden temas de relevancia para la ciudadanía.</t>
  </si>
  <si>
    <t xml:space="preserve">En las redes sociales quedará evidenciado con el material que se genere.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</si>
</sst>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font>
      <sz val="11"/>
      <color theme="1"/>
      <name val="Calibri"/>
      <scheme val="minor"/>
    </font>
    <font>
      <sz val="11"/>
      <color theme="1"/>
      <name val="Arial"/>
    </font>
    <font>
      <sz val="11"/>
      <name val="Calibri"/>
    </font>
    <font>
      <b/>
      <sz val="20"/>
      <color theme="1"/>
      <name val="Arial"/>
    </font>
    <font>
      <b/>
      <sz val="10"/>
      <color theme="1"/>
      <name val="Arial"/>
    </font>
    <font>
      <b/>
      <sz val="18"/>
      <color theme="1"/>
      <name val="Arial"/>
    </font>
    <font>
      <b/>
      <sz val="14"/>
      <color theme="1"/>
      <name val="Arial"/>
    </font>
    <font>
      <sz val="14"/>
      <color theme="1"/>
      <name val="Arial"/>
    </font>
    <font>
      <b/>
      <sz val="12"/>
      <color theme="1"/>
      <name val="Arial"/>
    </font>
    <font>
      <b/>
      <sz val="11"/>
      <color theme="1"/>
      <name val="Arial"/>
    </font>
    <font>
      <sz val="12"/>
      <color theme="1"/>
      <name val="Arial"/>
    </font>
  </fonts>
  <fills count="7">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C5E0B3"/>
        <bgColor rgb="FFC5E0B3"/>
      </patternFill>
    </fill>
    <fill>
      <patternFill patternType="solid">
        <fgColor rgb="FFA8D08D"/>
        <bgColor rgb="FFA8D08D"/>
      </patternFill>
    </fill>
    <fill>
      <patternFill patternType="solid">
        <fgColor rgb="FFE2EFD9"/>
        <bgColor rgb="FFE2EFD9"/>
      </patternFill>
    </fill>
  </fills>
  <borders count="4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s>
  <cellStyleXfs count="1">
    <xf numFmtId="0" fontId="0" fillId="0" borderId="0"/>
  </cellStyleXfs>
  <cellXfs count="84">
    <xf numFmtId="0" fontId="0" fillId="0" borderId="0" xfId="0" applyFont="1" applyAlignment="1"/>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1" fillId="2" borderId="10" xfId="0" applyFont="1" applyFill="1" applyBorder="1" applyAlignment="1">
      <alignment horizontal="center" vertical="center" wrapText="1"/>
    </xf>
    <xf numFmtId="0" fontId="5" fillId="2" borderId="10" xfId="0" applyFont="1" applyFill="1" applyBorder="1" applyAlignment="1">
      <alignment horizontal="center"/>
    </xf>
    <xf numFmtId="0" fontId="1" fillId="2" borderId="10" xfId="0" applyFont="1" applyFill="1" applyBorder="1"/>
    <xf numFmtId="0" fontId="6"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9" fillId="4" borderId="23" xfId="0" applyFont="1" applyFill="1" applyBorder="1" applyAlignment="1">
      <alignment horizontal="center" vertical="center" textRotation="90"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textRotation="90" wrapText="1"/>
    </xf>
    <xf numFmtId="0" fontId="9" fillId="4" borderId="25" xfId="0" applyFont="1" applyFill="1" applyBorder="1" applyAlignment="1">
      <alignment horizontal="center" vertical="center" textRotation="90" wrapText="1"/>
    </xf>
    <xf numFmtId="0" fontId="9" fillId="4" borderId="25" xfId="0" applyFont="1" applyFill="1" applyBorder="1" applyAlignment="1">
      <alignment vertical="center" wrapText="1"/>
    </xf>
    <xf numFmtId="0" fontId="1" fillId="0" borderId="33" xfId="0" applyFont="1" applyBorder="1" applyAlignment="1">
      <alignment horizontal="center" vertical="center" wrapText="1"/>
    </xf>
    <xf numFmtId="0" fontId="1" fillId="6" borderId="34"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34" xfId="0" applyFont="1" applyBorder="1" applyAlignment="1">
      <alignment horizontal="center" vertical="center" textRotation="90" wrapText="1"/>
    </xf>
    <xf numFmtId="9" fontId="1" fillId="6" borderId="4" xfId="0" applyNumberFormat="1" applyFont="1" applyFill="1" applyBorder="1" applyAlignment="1">
      <alignment horizontal="center" vertical="center" wrapText="1"/>
    </xf>
    <xf numFmtId="9" fontId="1" fillId="6" borderId="34" xfId="0" applyNumberFormat="1" applyFont="1" applyFill="1" applyBorder="1" applyAlignment="1">
      <alignment horizontal="center" vertical="center" wrapText="1"/>
    </xf>
    <xf numFmtId="17" fontId="1" fillId="0" borderId="33"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6"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textRotation="90" wrapText="1"/>
    </xf>
    <xf numFmtId="17" fontId="1" fillId="0" borderId="4" xfId="0" applyNumberFormat="1" applyFont="1" applyBorder="1" applyAlignment="1">
      <alignment horizontal="center" vertical="center" wrapText="1"/>
    </xf>
    <xf numFmtId="0" fontId="1" fillId="6" borderId="24"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4" xfId="0" applyFont="1" applyBorder="1" applyAlignment="1">
      <alignment horizontal="center" vertical="center" textRotation="90" wrapText="1"/>
    </xf>
    <xf numFmtId="9" fontId="1" fillId="6" borderId="24" xfId="0" applyNumberFormat="1" applyFont="1" applyFill="1" applyBorder="1" applyAlignment="1">
      <alignment horizontal="center" vertical="center" wrapText="1"/>
    </xf>
    <xf numFmtId="0" fontId="1" fillId="6" borderId="39" xfId="0" applyFont="1" applyFill="1" applyBorder="1" applyAlignment="1">
      <alignment horizontal="center" vertical="center" wrapText="1"/>
    </xf>
    <xf numFmtId="0" fontId="10" fillId="0" borderId="4" xfId="0" applyFont="1" applyBorder="1" applyAlignment="1">
      <alignment horizontal="center" vertical="center" wrapText="1"/>
    </xf>
    <xf numFmtId="0" fontId="1" fillId="0" borderId="0" xfId="0" applyFont="1"/>
    <xf numFmtId="0" fontId="9" fillId="6" borderId="32" xfId="0" applyFont="1" applyFill="1" applyBorder="1" applyAlignment="1">
      <alignment horizontal="center" vertical="center" wrapText="1"/>
    </xf>
    <xf numFmtId="0" fontId="2" fillId="0" borderId="35" xfId="0" applyFont="1" applyBorder="1"/>
    <xf numFmtId="0" fontId="2" fillId="0" borderId="37" xfId="0" applyFont="1" applyBorder="1"/>
    <xf numFmtId="0" fontId="1" fillId="0" borderId="33" xfId="0" applyFont="1" applyBorder="1" applyAlignment="1">
      <alignment horizontal="center" vertical="center" wrapText="1"/>
    </xf>
    <xf numFmtId="0" fontId="2" fillId="0" borderId="36" xfId="0" applyFont="1" applyBorder="1"/>
    <xf numFmtId="0" fontId="2" fillId="0" borderId="38" xfId="0" applyFont="1" applyBorder="1"/>
    <xf numFmtId="0" fontId="10" fillId="0" borderId="33" xfId="0" applyFont="1" applyBorder="1" applyAlignment="1">
      <alignment horizontal="center" vertical="center" wrapText="1"/>
    </xf>
    <xf numFmtId="9" fontId="1" fillId="0" borderId="33" xfId="0" applyNumberFormat="1" applyFont="1" applyBorder="1" applyAlignment="1">
      <alignment horizontal="center" vertical="center" wrapText="1"/>
    </xf>
    <xf numFmtId="9" fontId="1" fillId="6" borderId="33" xfId="0" applyNumberFormat="1" applyFont="1" applyFill="1" applyBorder="1" applyAlignment="1">
      <alignment horizontal="center" vertical="center" wrapText="1"/>
    </xf>
    <xf numFmtId="164" fontId="1" fillId="0" borderId="33" xfId="0" applyNumberFormat="1" applyFont="1" applyBorder="1" applyAlignment="1">
      <alignment horizontal="center" vertical="center" wrapText="1"/>
    </xf>
    <xf numFmtId="0" fontId="2" fillId="0" borderId="31" xfId="0" applyFont="1" applyBorder="1"/>
    <xf numFmtId="0" fontId="1" fillId="0" borderId="22" xfId="0" applyFont="1" applyBorder="1" applyAlignment="1">
      <alignment horizontal="center" vertical="center" wrapText="1"/>
    </xf>
    <xf numFmtId="9" fontId="1" fillId="0" borderId="22" xfId="0" applyNumberFormat="1" applyFont="1" applyBorder="1" applyAlignment="1">
      <alignment horizontal="center" vertical="center" wrapText="1"/>
    </xf>
    <xf numFmtId="0" fontId="1" fillId="0" borderId="36" xfId="0" applyFont="1" applyBorder="1" applyAlignment="1">
      <alignment horizontal="center" vertical="center" wrapText="1"/>
    </xf>
    <xf numFmtId="164" fontId="1" fillId="0" borderId="22" xfId="0" applyNumberFormat="1" applyFont="1" applyBorder="1" applyAlignment="1">
      <alignment horizontal="center" vertical="center" wrapText="1"/>
    </xf>
    <xf numFmtId="1" fontId="1" fillId="0" borderId="33" xfId="0" applyNumberFormat="1" applyFont="1" applyBorder="1" applyAlignment="1">
      <alignment horizontal="center" vertical="center" wrapText="1"/>
    </xf>
    <xf numFmtId="1" fontId="2" fillId="0" borderId="36" xfId="0" applyNumberFormat="1" applyFont="1" applyBorder="1"/>
    <xf numFmtId="1" fontId="2" fillId="0" borderId="38" xfId="0" applyNumberFormat="1" applyFont="1" applyBorder="1"/>
    <xf numFmtId="0" fontId="8" fillId="4" borderId="17" xfId="0" applyFont="1" applyFill="1" applyBorder="1" applyAlignment="1">
      <alignment horizontal="center" vertical="center" wrapText="1"/>
    </xf>
    <xf numFmtId="0" fontId="2" fillId="0" borderId="18" xfId="0" applyFont="1" applyBorder="1"/>
    <xf numFmtId="0" fontId="2" fillId="0" borderId="19" xfId="0" applyFont="1" applyBorder="1"/>
    <xf numFmtId="0" fontId="9" fillId="4" borderId="26" xfId="0" applyFont="1" applyFill="1" applyBorder="1" applyAlignment="1">
      <alignment horizontal="center" vertical="center" wrapText="1"/>
    </xf>
    <xf numFmtId="0" fontId="2" fillId="0" borderId="27" xfId="0" applyFont="1" applyBorder="1"/>
    <xf numFmtId="0" fontId="9" fillId="4" borderId="28"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4" borderId="11" xfId="0" applyFont="1" applyFill="1" applyBorder="1" applyAlignment="1">
      <alignment horizontal="left" vertical="center" wrapText="1"/>
    </xf>
    <xf numFmtId="0" fontId="8" fillId="4"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9" fillId="4" borderId="20" xfId="0" applyFont="1" applyFill="1" applyBorder="1" applyAlignment="1">
      <alignment horizontal="center" vertical="center" wrapText="1"/>
    </xf>
    <xf numFmtId="0" fontId="2" fillId="0" borderId="29" xfId="0" applyFont="1" applyBorder="1"/>
    <xf numFmtId="0" fontId="9" fillId="4" borderId="21" xfId="0" applyFont="1" applyFill="1" applyBorder="1" applyAlignment="1">
      <alignment horizontal="center" vertical="center" wrapText="1"/>
    </xf>
    <xf numFmtId="0" fontId="2" fillId="0" borderId="30" xfId="0" applyFont="1" applyBorder="1"/>
    <xf numFmtId="0" fontId="9" fillId="4" borderId="2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4" xfId="0" applyFont="1" applyFill="1" applyBorder="1" applyAlignment="1">
      <alignment horizontal="center"/>
    </xf>
    <xf numFmtId="0" fontId="6" fillId="5" borderId="17" xfId="0" applyFont="1" applyFill="1" applyBorder="1" applyAlignment="1">
      <alignment horizontal="center" vertical="center"/>
    </xf>
  </cellXfs>
  <cellStyles count="1">
    <cellStyle name="Normal" xfId="0" builtinId="0"/>
  </cellStyles>
  <dxfs count="95">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76200</xdr:rowOff>
    </xdr:from>
    <xdr:ext cx="3181350"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00"/>
  <sheetViews>
    <sheetView tabSelected="1" topLeftCell="AV7" workbookViewId="0">
      <selection activeCell="BF16" sqref="BF16"/>
    </sheetView>
  </sheetViews>
  <sheetFormatPr baseColWidth="10" defaultColWidth="14.42578125" defaultRowHeight="15" customHeight="1"/>
  <cols>
    <col min="1" max="1" width="7.5703125" customWidth="1"/>
    <col min="2" max="2" width="20.42578125" customWidth="1"/>
    <col min="3" max="3" width="14.7109375" customWidth="1"/>
    <col min="4" max="4" width="15.5703125" customWidth="1"/>
    <col min="5" max="5" width="21.140625" customWidth="1"/>
    <col min="6" max="6" width="27" customWidth="1"/>
    <col min="7" max="7" width="37.28515625" customWidth="1"/>
    <col min="8" max="8" width="30.42578125" customWidth="1"/>
    <col min="9" max="9" width="16.85546875" customWidth="1"/>
    <col min="10" max="10" width="16" customWidth="1"/>
    <col min="11" max="11" width="13.5703125" customWidth="1"/>
    <col min="12" max="12" width="18" customWidth="1"/>
    <col min="13" max="13" width="7" customWidth="1"/>
    <col min="14" max="14" width="8.28515625" customWidth="1"/>
    <col min="15" max="15" width="7.7109375" customWidth="1"/>
    <col min="16" max="16" width="10.85546875" customWidth="1"/>
    <col min="17" max="17" width="11.5703125" customWidth="1"/>
    <col min="18" max="18" width="13.28515625" customWidth="1"/>
    <col min="19" max="19" width="14.5703125" customWidth="1"/>
    <col min="20" max="20" width="12.42578125" customWidth="1"/>
    <col min="21" max="21" width="8.7109375" customWidth="1"/>
    <col min="22" max="22" width="26.140625" customWidth="1"/>
    <col min="23" max="23" width="54.7109375" customWidth="1"/>
    <col min="24" max="24" width="50.42578125" customWidth="1"/>
    <col min="25" max="25" width="68.42578125" customWidth="1"/>
    <col min="26" max="26" width="36.140625" customWidth="1"/>
    <col min="27" max="27" width="7.5703125" customWidth="1"/>
    <col min="28" max="28" width="9.5703125" hidden="1" customWidth="1"/>
    <col min="29" max="29" width="7.5703125" customWidth="1"/>
    <col min="30" max="30" width="9.5703125" hidden="1" customWidth="1"/>
    <col min="31" max="31" width="7.7109375" customWidth="1"/>
    <col min="32" max="32" width="9.5703125" hidden="1" customWidth="1"/>
    <col min="33" max="33" width="7" customWidth="1"/>
    <col min="34" max="34" width="9.5703125" hidden="1" customWidth="1"/>
    <col min="35" max="35" width="5.42578125" customWidth="1"/>
    <col min="36" max="36" width="5.140625" hidden="1" customWidth="1"/>
    <col min="37" max="37" width="10.85546875" hidden="1" customWidth="1"/>
    <col min="38" max="38" width="9" customWidth="1"/>
    <col min="39" max="39" width="7.5703125" customWidth="1"/>
    <col min="40" max="40" width="10.85546875" hidden="1" customWidth="1"/>
    <col min="41" max="41" width="7.85546875" customWidth="1"/>
    <col min="42" max="42" width="9.85546875" customWidth="1"/>
    <col min="43" max="43" width="13" customWidth="1"/>
    <col min="44" max="44" width="18.7109375" customWidth="1"/>
    <col min="45" max="45" width="15.140625" customWidth="1"/>
    <col min="46" max="46" width="10.85546875" customWidth="1"/>
    <col min="47" max="47" width="67.28515625" customWidth="1"/>
    <col min="48" max="48" width="17.42578125" customWidth="1"/>
    <col min="49" max="49" width="18.28515625" customWidth="1"/>
    <col min="50" max="50" width="33" customWidth="1"/>
    <col min="51" max="51" width="24.28515625" customWidth="1"/>
    <col min="52" max="52" width="18" customWidth="1"/>
    <col min="53" max="53" width="14.7109375" customWidth="1"/>
    <col min="54" max="54" width="13.7109375" customWidth="1"/>
    <col min="55" max="55" width="31.85546875" customWidth="1"/>
  </cols>
  <sheetData>
    <row r="1" spans="1:55" ht="31.5" customHeight="1">
      <c r="A1" s="58"/>
      <c r="B1" s="59"/>
      <c r="C1" s="59"/>
      <c r="D1" s="60"/>
      <c r="E1" s="67" t="s">
        <v>0</v>
      </c>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60"/>
      <c r="BC1" s="1" t="s">
        <v>1</v>
      </c>
    </row>
    <row r="2" spans="1:55" ht="31.5" customHeight="1">
      <c r="A2" s="61"/>
      <c r="B2" s="62"/>
      <c r="C2" s="62"/>
      <c r="D2" s="63"/>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6"/>
      <c r="BC2" s="2" t="s">
        <v>2</v>
      </c>
    </row>
    <row r="3" spans="1:55" ht="31.5" customHeight="1">
      <c r="A3" s="61"/>
      <c r="B3" s="62"/>
      <c r="C3" s="62"/>
      <c r="D3" s="63"/>
      <c r="E3" s="68" t="s">
        <v>3</v>
      </c>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60"/>
      <c r="BC3" s="1" t="s">
        <v>4</v>
      </c>
    </row>
    <row r="4" spans="1:55" ht="31.5" customHeight="1">
      <c r="A4" s="64"/>
      <c r="B4" s="65"/>
      <c r="C4" s="65"/>
      <c r="D4" s="66"/>
      <c r="E4" s="64"/>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6"/>
      <c r="BC4" s="2" t="s">
        <v>5</v>
      </c>
    </row>
    <row r="5" spans="1:55" ht="9" customHeight="1">
      <c r="A5" s="3"/>
      <c r="B5" s="3"/>
      <c r="C5" s="3"/>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ht="22.5" customHeight="1">
      <c r="A6" s="69" t="s">
        <v>6</v>
      </c>
      <c r="B6" s="70"/>
      <c r="C6" s="71"/>
      <c r="D6" s="72" t="s">
        <v>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1"/>
    </row>
    <row r="7" spans="1:55" ht="9" customHeight="1">
      <c r="A7" s="5"/>
      <c r="B7" s="6"/>
      <c r="C7" s="6"/>
      <c r="D7" s="3"/>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1:55" ht="43.5" customHeight="1">
      <c r="A8" s="69" t="s">
        <v>8</v>
      </c>
      <c r="B8" s="70"/>
      <c r="C8" s="71"/>
      <c r="D8" s="72" t="s">
        <v>9</v>
      </c>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1"/>
    </row>
    <row r="9" spans="1:55" ht="9" customHeight="1">
      <c r="A9" s="5"/>
      <c r="B9" s="6"/>
      <c r="C9" s="6"/>
      <c r="D9" s="3"/>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1:55" ht="25.5" customHeight="1">
      <c r="A10" s="69" t="s">
        <v>10</v>
      </c>
      <c r="B10" s="70"/>
      <c r="C10" s="71"/>
      <c r="D10" s="72" t="s">
        <v>11</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1"/>
    </row>
    <row r="11" spans="1:55" ht="9" customHeight="1" thickBot="1">
      <c r="A11" s="5"/>
      <c r="B11" s="3"/>
      <c r="C11" s="3"/>
      <c r="D11" s="3"/>
      <c r="E11" s="4"/>
      <c r="F11" s="4"/>
      <c r="G11" s="4"/>
      <c r="H11" s="4"/>
      <c r="I11" s="4"/>
      <c r="J11" s="4"/>
      <c r="K11" s="4"/>
      <c r="L11" s="4"/>
      <c r="M11" s="4"/>
      <c r="N11" s="4"/>
      <c r="O11" s="4"/>
      <c r="P11" s="4"/>
      <c r="Q11" s="4"/>
      <c r="R11" s="4"/>
      <c r="S11" s="4"/>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4"/>
      <c r="AU11" s="4"/>
      <c r="AV11" s="4"/>
      <c r="AW11" s="4"/>
      <c r="AX11" s="4"/>
      <c r="AY11" s="4"/>
      <c r="AZ11" s="4"/>
      <c r="BA11" s="4"/>
      <c r="BB11" s="4"/>
      <c r="BC11" s="4"/>
    </row>
    <row r="12" spans="1:55" ht="14.25" customHeight="1" thickBot="1">
      <c r="A12" s="81" t="s">
        <v>12</v>
      </c>
      <c r="B12" s="74"/>
      <c r="C12" s="74"/>
      <c r="D12" s="74"/>
      <c r="E12" s="74"/>
      <c r="F12" s="74"/>
      <c r="G12" s="74"/>
      <c r="H12" s="74"/>
      <c r="I12" s="74"/>
      <c r="J12" s="74"/>
      <c r="K12" s="74"/>
      <c r="L12" s="74"/>
      <c r="M12" s="74"/>
      <c r="N12" s="74"/>
      <c r="O12" s="74"/>
      <c r="P12" s="74"/>
      <c r="Q12" s="75"/>
      <c r="R12" s="82" t="s">
        <v>13</v>
      </c>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5"/>
      <c r="BA12" s="83" t="s">
        <v>14</v>
      </c>
      <c r="BB12" s="53"/>
      <c r="BC12" s="54"/>
    </row>
    <row r="13" spans="1:55" ht="33.75" customHeight="1">
      <c r="A13" s="52" t="s">
        <v>15</v>
      </c>
      <c r="B13" s="53"/>
      <c r="C13" s="53"/>
      <c r="D13" s="53"/>
      <c r="E13" s="53"/>
      <c r="F13" s="53"/>
      <c r="G13" s="54"/>
      <c r="H13" s="52" t="s">
        <v>16</v>
      </c>
      <c r="I13" s="53"/>
      <c r="J13" s="53"/>
      <c r="K13" s="53"/>
      <c r="L13" s="54"/>
      <c r="M13" s="52" t="s">
        <v>17</v>
      </c>
      <c r="N13" s="53"/>
      <c r="O13" s="53"/>
      <c r="P13" s="53"/>
      <c r="Q13" s="54"/>
      <c r="R13" s="52" t="s">
        <v>18</v>
      </c>
      <c r="S13" s="53"/>
      <c r="T13" s="54"/>
      <c r="U13" s="52" t="s">
        <v>19</v>
      </c>
      <c r="V13" s="53"/>
      <c r="W13" s="53"/>
      <c r="X13" s="53"/>
      <c r="Y13" s="53"/>
      <c r="Z13" s="54"/>
      <c r="AA13" s="73" t="s">
        <v>20</v>
      </c>
      <c r="AB13" s="74"/>
      <c r="AC13" s="74"/>
      <c r="AD13" s="75"/>
      <c r="AE13" s="73" t="s">
        <v>21</v>
      </c>
      <c r="AF13" s="74"/>
      <c r="AG13" s="74"/>
      <c r="AH13" s="74"/>
      <c r="AI13" s="74"/>
      <c r="AJ13" s="75"/>
      <c r="AK13" s="52" t="s">
        <v>22</v>
      </c>
      <c r="AL13" s="53"/>
      <c r="AM13" s="53"/>
      <c r="AN13" s="53"/>
      <c r="AO13" s="53"/>
      <c r="AP13" s="53"/>
      <c r="AQ13" s="54"/>
      <c r="AR13" s="73" t="s">
        <v>23</v>
      </c>
      <c r="AS13" s="75"/>
      <c r="AT13" s="73" t="s">
        <v>24</v>
      </c>
      <c r="AU13" s="74"/>
      <c r="AV13" s="74"/>
      <c r="AW13" s="74"/>
      <c r="AX13" s="74"/>
      <c r="AY13" s="74"/>
      <c r="AZ13" s="75"/>
      <c r="BA13" s="76" t="s">
        <v>25</v>
      </c>
      <c r="BB13" s="78" t="s">
        <v>26</v>
      </c>
      <c r="BC13" s="80" t="s">
        <v>27</v>
      </c>
    </row>
    <row r="14" spans="1:55" ht="107.25" customHeight="1" thickBot="1">
      <c r="A14" s="8" t="s">
        <v>28</v>
      </c>
      <c r="B14" s="9" t="s">
        <v>29</v>
      </c>
      <c r="C14" s="9" t="s">
        <v>30</v>
      </c>
      <c r="D14" s="9" t="s">
        <v>31</v>
      </c>
      <c r="E14" s="9" t="s">
        <v>32</v>
      </c>
      <c r="F14" s="9" t="s">
        <v>33</v>
      </c>
      <c r="G14" s="10" t="s">
        <v>34</v>
      </c>
      <c r="H14" s="11" t="s">
        <v>35</v>
      </c>
      <c r="I14" s="9" t="s">
        <v>36</v>
      </c>
      <c r="J14" s="9" t="s">
        <v>37</v>
      </c>
      <c r="K14" s="9" t="s">
        <v>38</v>
      </c>
      <c r="L14" s="10" t="s">
        <v>39</v>
      </c>
      <c r="M14" s="55" t="s">
        <v>40</v>
      </c>
      <c r="N14" s="56"/>
      <c r="O14" s="57" t="s">
        <v>41</v>
      </c>
      <c r="P14" s="56"/>
      <c r="Q14" s="10" t="s">
        <v>42</v>
      </c>
      <c r="R14" s="11" t="s">
        <v>43</v>
      </c>
      <c r="S14" s="9" t="s">
        <v>44</v>
      </c>
      <c r="T14" s="10" t="s">
        <v>45</v>
      </c>
      <c r="U14" s="8" t="s">
        <v>46</v>
      </c>
      <c r="V14" s="9" t="s">
        <v>25</v>
      </c>
      <c r="W14" s="9" t="s">
        <v>47</v>
      </c>
      <c r="X14" s="9" t="s">
        <v>48</v>
      </c>
      <c r="Y14" s="9" t="s">
        <v>49</v>
      </c>
      <c r="Z14" s="10" t="s">
        <v>50</v>
      </c>
      <c r="AA14" s="8" t="s">
        <v>51</v>
      </c>
      <c r="AB14" s="12"/>
      <c r="AC14" s="12" t="s">
        <v>52</v>
      </c>
      <c r="AD14" s="13"/>
      <c r="AE14" s="8" t="s">
        <v>53</v>
      </c>
      <c r="AF14" s="12"/>
      <c r="AG14" s="12" t="s">
        <v>54</v>
      </c>
      <c r="AH14" s="12"/>
      <c r="AI14" s="12" t="s">
        <v>55</v>
      </c>
      <c r="AJ14" s="14"/>
      <c r="AK14" s="11"/>
      <c r="AL14" s="57" t="s">
        <v>56</v>
      </c>
      <c r="AM14" s="56"/>
      <c r="AN14" s="9"/>
      <c r="AO14" s="57" t="s">
        <v>57</v>
      </c>
      <c r="AP14" s="56"/>
      <c r="AQ14" s="10" t="s">
        <v>58</v>
      </c>
      <c r="AR14" s="11" t="s">
        <v>59</v>
      </c>
      <c r="AS14" s="10" t="s">
        <v>60</v>
      </c>
      <c r="AT14" s="8" t="s">
        <v>61</v>
      </c>
      <c r="AU14" s="9" t="s">
        <v>27</v>
      </c>
      <c r="AV14" s="9" t="s">
        <v>62</v>
      </c>
      <c r="AW14" s="9" t="s">
        <v>63</v>
      </c>
      <c r="AX14" s="9" t="s">
        <v>50</v>
      </c>
      <c r="AY14" s="9" t="s">
        <v>64</v>
      </c>
      <c r="AZ14" s="10" t="s">
        <v>65</v>
      </c>
      <c r="BA14" s="77"/>
      <c r="BB14" s="79"/>
      <c r="BC14" s="44"/>
    </row>
    <row r="15" spans="1:55" ht="124.5" customHeight="1" thickBot="1">
      <c r="A15" s="34" t="s">
        <v>66</v>
      </c>
      <c r="B15" s="37" t="s">
        <v>67</v>
      </c>
      <c r="C15" s="37" t="s">
        <v>68</v>
      </c>
      <c r="D15" s="37" t="s">
        <v>69</v>
      </c>
      <c r="E15" s="37" t="s">
        <v>70</v>
      </c>
      <c r="F15" s="37" t="s">
        <v>71</v>
      </c>
      <c r="G15" s="40" t="str">
        <f>+IF(OR(D15&lt;&gt;"",E15&lt;&gt;"",F15&lt;&gt;""),CONCATENATE("Posibilidad de ",D15," por ",E15," debido a ",F15),"")</f>
        <v xml:space="preserve">Posibilidad de efecto dañoso por   uso indebido de la información que genera crisis o percepción negativa afectando la imagen  debido a  falta de sentido de pertenecia y confidencialidad de la información, conflicto de intereses y/o desconocimiento en manejo de la infromación. </v>
      </c>
      <c r="H15" s="40" t="s">
        <v>72</v>
      </c>
      <c r="I15" s="37" t="s">
        <v>73</v>
      </c>
      <c r="J15" s="37" t="s">
        <v>74</v>
      </c>
      <c r="K15" s="37" t="s">
        <v>75</v>
      </c>
      <c r="L15" s="37" t="s">
        <v>76</v>
      </c>
      <c r="M15" s="42">
        <f>+IF(K15="Máximo 2 veces",0.2,IF(K15="Entre 3 a 24 veces",0.4,IF(K15="Entre 24 a 500 veces",0.6,IF(K15="Entre 500 a 5000 veces",0.8,IF(K15="Mas de 5000 veces",1,"")))))</f>
        <v>0.2</v>
      </c>
      <c r="N15" s="37" t="str">
        <f>+IF(M15="","",IF(M15&gt;0.8,"Muy Alta",IF(AND(M15&lt;=0.8,M15&gt;0.6),"Alta",IF(AND(M15&lt;=0.6,M15&gt;0.4),"Media",IF(AND(M15&lt;=0.4,M15&gt;0.2),"Baja","Muy Baja")))))</f>
        <v>Muy Baja</v>
      </c>
      <c r="O15" s="42">
        <f>+IF(L15="Menor a 10 SMLMV o afectación a un área/proceso",0.2,IF(L15="Entre 10 y 50 SMLMV o afectación interna",0.4,IF(L15="Entre 50 y 100 SMLMV o afectación con algunos usuarios",0.6,IF(L15="Entre 100 y 500 SMLMV o fectación a nivel municipal/departamental",0.8,IF(L15="Mayor a 500 SMLMV o afectación nacional",1,"")))))</f>
        <v>0.6</v>
      </c>
      <c r="P15" s="41" t="str">
        <f>+IF(L15="Menor a 10 SMLMV o afectación a un área/proceso","Leve",IF(L15="Entre 10 y 50 SMLMV o afectación interna","Menor",IF(L15="Entre 50 y 100 SMLMV o afectación con algunos usuarios","Moderado",IF(L15="Entre 100 y 500 SMLMV o fectación a nivel municipal/departamental","Mayor",IF(L15="Mayor a 500 SMLMV o afectación nacional","Catastrófico","")))))</f>
        <v>Moderado</v>
      </c>
      <c r="Q15" s="37" t="str">
        <f>+IF(OR(K15="",L15=""),"",IF(AND(P15="Catastrófico",N15&lt;&gt;""),"Extremo",IF(AND(P15="Mayor",N15&lt;&gt;""),"Alto",IF(AND(N15="Muy Alta",O15&gt;0.1,O15&lt;0.7),"Alto",IF(AND(N15="Alta",P15="Moderado"),"Alto",IF(O15*M15&lt;0.1,"Bajo",IF(AND(N15="Alta",O15&lt;0.5),"Moderado",IF(AND(N15="Media",O15&lt;0.7),"Moderado",IF(AND(N15="Baja",OR(P15="Moderado",P15="Menor")),"Moderado",IF(AND(N15="Muy Baja",P15="Moderado"),"Moderado",))))))))))</f>
        <v>Moderado</v>
      </c>
      <c r="R15" s="37" t="s">
        <v>77</v>
      </c>
      <c r="S15" s="37" t="s">
        <v>78</v>
      </c>
      <c r="T15" s="41"/>
      <c r="U15" s="16">
        <v>1</v>
      </c>
      <c r="V15" s="17" t="s">
        <v>79</v>
      </c>
      <c r="W15" s="17" t="s">
        <v>80</v>
      </c>
      <c r="X15" s="17" t="s">
        <v>81</v>
      </c>
      <c r="Y15" s="17" t="str">
        <f t="shared" ref="Y15:Y26" si="0">CONCATENATE(V15,W15,X15)</f>
        <v xml:space="preserve">Jefe oficina asesora de comunicaciones y participación ciudadana  Actualizará la Politica  de comunicaciones y participación ciudadana donde se defina los lineamentos y párametros para un correcto manejo de la información institucional.  Con el fin de consginar en un documento oficial para establcer los parametros y lineamientos sobre el correcto manejo de la información se realizará la debida actualización. </v>
      </c>
      <c r="Z15" s="17" t="s">
        <v>82</v>
      </c>
      <c r="AA15" s="18" t="s">
        <v>83</v>
      </c>
      <c r="AB15" s="19">
        <f t="shared" ref="AB15:AB26" si="1">+IF(AA15="","",IF(AA15="Preventivo",0.25,IF(AA15="Detectivo",0.15,IF(AA15="Correctivo",0.1,))))</f>
        <v>0.25</v>
      </c>
      <c r="AC15" s="18" t="s">
        <v>84</v>
      </c>
      <c r="AD15" s="20">
        <f t="shared" ref="AD15:AD26" si="2">+IF(AC15="","",IF(AC15="Automático",0.25,IF(AC15="Manual",0.15)))</f>
        <v>0.15</v>
      </c>
      <c r="AE15" s="18" t="s">
        <v>85</v>
      </c>
      <c r="AF15" s="20">
        <f t="shared" ref="AF15:AF26" si="3">+IF(AE15="","",IF(AE15="Documentado",0.5,IF(AE15="Sin documentar",0)))</f>
        <v>0.5</v>
      </c>
      <c r="AG15" s="18" t="s">
        <v>86</v>
      </c>
      <c r="AH15" s="20">
        <f t="shared" ref="AH15:AH26" si="4">+IF(AG15="","",IF(AG15="Continua",0.1,IF(AG15="Aleatoria",0.05)))</f>
        <v>0.1</v>
      </c>
      <c r="AI15" s="18" t="s">
        <v>87</v>
      </c>
      <c r="AJ15" s="20">
        <f t="shared" ref="AJ15:AJ26" si="5">+IF(AI15="","",IF(AI15="Con registro",0.05,IF(AI15="Sin registro",0)))</f>
        <v>0.05</v>
      </c>
      <c r="AK15" s="20">
        <f>+IF(AA15="Preventivo",M15-(SUM(AB15,AD15)*M15),IF(AA15="Detectivo",M15-(SUM(AB15,AD15)*M15),M15))</f>
        <v>0.12</v>
      </c>
      <c r="AL15" s="42">
        <f>+IF(M15="","",MIN(AK15:AK17))</f>
        <v>4.3199999999999995E-2</v>
      </c>
      <c r="AM15" s="37" t="str">
        <f>+IF(AL15="","",IF(AL15&gt;0.8,"Muy Alta",IF(AND(AL15&lt;=0.8,AL15&gt;0.6),"Alta",IF(AND(AL15&lt;=0.6,AL15&gt;0.4),"Media",IF(AND(AL15&lt;=0.4,AL15&gt;0.2),"Baja","Muy Baja")))))</f>
        <v>Muy Baja</v>
      </c>
      <c r="AN15" s="20">
        <f>+IF(AA15="Correctivo",O15-(SUM(AB15,AD15)*O15),O15)</f>
        <v>0.6</v>
      </c>
      <c r="AO15" s="42">
        <f>+IF(L15="","",MIN(AN16:AN17))</f>
        <v>0.6</v>
      </c>
      <c r="AP15" s="41" t="str">
        <f>+IF(AO15="","",IF(AO15&gt;0.8,"Catastrófico",IF(AND(AO15&lt;=0.8,AO15&gt;0.6),"Mayor",IF(AND(AO15&lt;=0.6,AO15&gt;0.4),"Moderado",IF(AND(AO15&lt;=0.4,AO15&gt;0.2),"Menor","Leve")))))</f>
        <v>Moderado</v>
      </c>
      <c r="AQ15" s="37" t="str">
        <f>+IF(OR(AL15="",AO15=""),"",IF(AND(AP15="Catastrófico",AM15&lt;&gt;""),"Extremo",IF(AND(AP15="Mayor",AM15&lt;&gt;""),"Alto",IF(AND(AM15="Muy Alta",AO15&gt;0.1,AO15&lt;0.7),"Alto",IF(AND(AM15="Alta",AP15="Moderado"),"Alto",IF(AO15*AL15&lt;0.1,"Bajo",IF(AND(AM15="Alta",AO15&lt;0.5),"Moderado",IF(AND(AM15="Media",AO15&lt;0.7),"Moderado",IF(AND(AM15="Baja",OR(AP15="Moderado",AP15="Menor")),"Moderado",IF(AND(AM15="Muy Baja",AP15="Moderado"),"Moderado",))))))))))</f>
        <v>Bajo</v>
      </c>
      <c r="AR15" s="37" t="s">
        <v>88</v>
      </c>
      <c r="AS15" s="41">
        <v>1</v>
      </c>
      <c r="AT15" s="16">
        <v>1</v>
      </c>
      <c r="AU15" s="15" t="s">
        <v>89</v>
      </c>
      <c r="AV15" s="15" t="s">
        <v>90</v>
      </c>
      <c r="AW15" s="21">
        <v>45748</v>
      </c>
      <c r="AX15" s="15" t="s">
        <v>91</v>
      </c>
      <c r="AY15" s="22" t="s">
        <v>79</v>
      </c>
      <c r="AZ15" s="17" t="s">
        <v>92</v>
      </c>
      <c r="BA15" s="37" t="s">
        <v>93</v>
      </c>
      <c r="BB15" s="43">
        <v>45785</v>
      </c>
      <c r="BC15" s="45"/>
    </row>
    <row r="16" spans="1:55" ht="189.75" customHeight="1" thickBot="1">
      <c r="A16" s="35"/>
      <c r="B16" s="38"/>
      <c r="C16" s="38"/>
      <c r="D16" s="38"/>
      <c r="E16" s="38"/>
      <c r="F16" s="38"/>
      <c r="G16" s="38"/>
      <c r="H16" s="38"/>
      <c r="I16" s="38"/>
      <c r="J16" s="38"/>
      <c r="K16" s="38"/>
      <c r="L16" s="38"/>
      <c r="M16" s="38"/>
      <c r="N16" s="38"/>
      <c r="O16" s="38"/>
      <c r="P16" s="38"/>
      <c r="Q16" s="38"/>
      <c r="R16" s="38"/>
      <c r="S16" s="38"/>
      <c r="T16" s="38"/>
      <c r="U16" s="23">
        <v>2</v>
      </c>
      <c r="V16" s="17" t="s">
        <v>79</v>
      </c>
      <c r="W16" s="24" t="s">
        <v>94</v>
      </c>
      <c r="X16" s="24" t="s">
        <v>95</v>
      </c>
      <c r="Y16" s="17" t="str">
        <f t="shared" si="0"/>
        <v>Jefe oficina asesora de comunicaciones y participación ciudadana  Realizará campañas internas para despertar el sentido de peretencia en los funcionarios de la entidad. Con el propósito de motivar a los funcionarios acerca de los beneficios de formar parte de la institución, se llevarán a cabo campañas que fomenten el sentido de pertenencia y orgullo por nuestra organización.</v>
      </c>
      <c r="Z16" s="24" t="s">
        <v>96</v>
      </c>
      <c r="AA16" s="25" t="s">
        <v>83</v>
      </c>
      <c r="AB16" s="19">
        <f t="shared" si="1"/>
        <v>0.25</v>
      </c>
      <c r="AC16" s="25" t="s">
        <v>84</v>
      </c>
      <c r="AD16" s="19">
        <f t="shared" si="2"/>
        <v>0.15</v>
      </c>
      <c r="AE16" s="25" t="s">
        <v>85</v>
      </c>
      <c r="AF16" s="19">
        <f t="shared" si="3"/>
        <v>0.5</v>
      </c>
      <c r="AG16" s="25" t="s">
        <v>86</v>
      </c>
      <c r="AH16" s="19">
        <f t="shared" si="4"/>
        <v>0.1</v>
      </c>
      <c r="AI16" s="25" t="s">
        <v>87</v>
      </c>
      <c r="AJ16" s="19">
        <f t="shared" si="5"/>
        <v>0.05</v>
      </c>
      <c r="AK16" s="20">
        <f t="shared" ref="AK16:AK17" si="6">+IF(AA16="Preventivo",AK15-(SUM(AB16,AD16)*AK15),IF(AA16="Detectivo",AK15-(SUM(AB16,AD16)*AK15),AK15))</f>
        <v>7.1999999999999995E-2</v>
      </c>
      <c r="AL16" s="38"/>
      <c r="AM16" s="38"/>
      <c r="AN16" s="20">
        <f t="shared" ref="AN16:AN17" si="7">+IF(AA16="Correctivo",AN15-(SUM(AB16,AD16)*AN15),AN15)</f>
        <v>0.6</v>
      </c>
      <c r="AO16" s="38"/>
      <c r="AP16" s="38"/>
      <c r="AQ16" s="38"/>
      <c r="AR16" s="38"/>
      <c r="AS16" s="38"/>
      <c r="AT16" s="23">
        <v>2</v>
      </c>
      <c r="AU16" s="24" t="s">
        <v>97</v>
      </c>
      <c r="AV16" s="24" t="s">
        <v>98</v>
      </c>
      <c r="AW16" s="26">
        <v>45746</v>
      </c>
      <c r="AX16" s="24" t="s">
        <v>99</v>
      </c>
      <c r="AY16" s="24" t="s">
        <v>100</v>
      </c>
      <c r="AZ16" s="24" t="s">
        <v>101</v>
      </c>
      <c r="BA16" s="38"/>
      <c r="BB16" s="38"/>
      <c r="BC16" s="38"/>
    </row>
    <row r="17" spans="1:55" ht="162.75" customHeight="1" thickBot="1">
      <c r="A17" s="36"/>
      <c r="B17" s="39"/>
      <c r="C17" s="39"/>
      <c r="D17" s="39"/>
      <c r="E17" s="39"/>
      <c r="F17" s="39"/>
      <c r="G17" s="39"/>
      <c r="H17" s="39"/>
      <c r="I17" s="39"/>
      <c r="J17" s="39"/>
      <c r="K17" s="39"/>
      <c r="L17" s="39"/>
      <c r="M17" s="39"/>
      <c r="N17" s="39"/>
      <c r="O17" s="39"/>
      <c r="P17" s="39"/>
      <c r="Q17" s="39"/>
      <c r="R17" s="39"/>
      <c r="S17" s="39"/>
      <c r="T17" s="39"/>
      <c r="U17" s="27">
        <v>3</v>
      </c>
      <c r="V17" s="17" t="s">
        <v>79</v>
      </c>
      <c r="W17" s="28" t="s">
        <v>102</v>
      </c>
      <c r="X17" s="28" t="s">
        <v>103</v>
      </c>
      <c r="Y17" s="17" t="str">
        <f t="shared" si="0"/>
        <v xml:space="preserve">Jefe oficina asesora de comunicaciones y participación ciudadana  Generará una circular que defina quienes serán los voceros oficiales de la entidad. Con el objetivo de establcer con calridad quienes serán los responsables de las vocerias y atención a medios. </v>
      </c>
      <c r="Z17" s="28" t="s">
        <v>104</v>
      </c>
      <c r="AA17" s="29" t="s">
        <v>83</v>
      </c>
      <c r="AB17" s="30">
        <f t="shared" si="1"/>
        <v>0.25</v>
      </c>
      <c r="AC17" s="29" t="s">
        <v>84</v>
      </c>
      <c r="AD17" s="30">
        <f t="shared" si="2"/>
        <v>0.15</v>
      </c>
      <c r="AE17" s="29" t="s">
        <v>85</v>
      </c>
      <c r="AF17" s="30">
        <f t="shared" si="3"/>
        <v>0.5</v>
      </c>
      <c r="AG17" s="29" t="s">
        <v>86</v>
      </c>
      <c r="AH17" s="30">
        <f t="shared" si="4"/>
        <v>0.1</v>
      </c>
      <c r="AI17" s="29" t="s">
        <v>87</v>
      </c>
      <c r="AJ17" s="30">
        <f t="shared" si="5"/>
        <v>0.05</v>
      </c>
      <c r="AK17" s="20">
        <f t="shared" si="6"/>
        <v>4.3199999999999995E-2</v>
      </c>
      <c r="AL17" s="39"/>
      <c r="AM17" s="39"/>
      <c r="AN17" s="20">
        <f t="shared" si="7"/>
        <v>0.6</v>
      </c>
      <c r="AO17" s="39"/>
      <c r="AP17" s="39"/>
      <c r="AQ17" s="39"/>
      <c r="AR17" s="39"/>
      <c r="AS17" s="39"/>
      <c r="AT17" s="27">
        <v>3</v>
      </c>
      <c r="AU17" s="24" t="s">
        <v>105</v>
      </c>
      <c r="AV17" s="24" t="s">
        <v>98</v>
      </c>
      <c r="AW17" s="26">
        <v>45746</v>
      </c>
      <c r="AX17" s="24" t="s">
        <v>106</v>
      </c>
      <c r="AY17" s="24" t="s">
        <v>107</v>
      </c>
      <c r="AZ17" s="22" t="s">
        <v>92</v>
      </c>
      <c r="BA17" s="44"/>
      <c r="BB17" s="44"/>
      <c r="BC17" s="44"/>
    </row>
    <row r="18" spans="1:55" ht="159.75" customHeight="1" thickBot="1">
      <c r="A18" s="34" t="s">
        <v>108</v>
      </c>
      <c r="B18" s="37" t="s">
        <v>109</v>
      </c>
      <c r="C18" s="37" t="s">
        <v>110</v>
      </c>
      <c r="D18" s="37" t="s">
        <v>111</v>
      </c>
      <c r="E18" s="37" t="s">
        <v>112</v>
      </c>
      <c r="F18" s="37" t="s">
        <v>113</v>
      </c>
      <c r="G18" s="40" t="str">
        <f>+IF(OR(D18&lt;&gt;"",E18&lt;&gt;"",F18&lt;&gt;""),CONCATENATE("Posibilidad de ",D18," por ",E18," debido a ",F18),"")</f>
        <v xml:space="preserve">Posibilidad de afectación económica y reputacional por hackeo de las redes sociales generando traumatismo en la difusión de la información oficial de la entidad y desinformación desde los canales por externos, debido a acceso indebido de terceros a la red y/o de personal no autorizado a las redes sociales del Instituto. </v>
      </c>
      <c r="H18" s="37" t="s">
        <v>114</v>
      </c>
      <c r="I18" s="37" t="s">
        <v>73</v>
      </c>
      <c r="J18" s="37" t="s">
        <v>115</v>
      </c>
      <c r="K18" s="37" t="s">
        <v>116</v>
      </c>
      <c r="L18" s="37" t="s">
        <v>117</v>
      </c>
      <c r="M18" s="42">
        <f>+IF(K18="Máximo 2 veces",0.2,IF(K18="Entre 3 a 24 veces",0.4,IF(K18="Entre 24 a 500 veces",0.6,IF(K18="Entre 500 a 5000 veces",0.8,IF(K18="Mas de 5000 veces",1,"")))))</f>
        <v>0.8</v>
      </c>
      <c r="N18" s="37" t="str">
        <f>+IF(M18="","",IF(M18&gt;0.8,"Muy Alta",IF(AND(M18&lt;=0.8,M18&gt;0.6),"Alta",IF(AND(M18&lt;=0.6,M18&gt;0.4),"Media",IF(AND(M18&lt;=0.4,M18&gt;0.2),"Baja","Muy Baja")))))</f>
        <v>Alta</v>
      </c>
      <c r="O18" s="42">
        <f>+IF(L18="Menor a 10 SMLMV o afectación a un área/proceso",0.2,IF(L18="Entre 10 y 50 SMLMV o afectación interna",0.4,IF(L18="Entre 50 y 100 SMLMV o afectación con algunos usuarios",0.6,IF(L18="Entre 100 y 500 SMLMV o fectación a nivel municipal/departamental",0.8,IF(L18="Mayor a 500 SMLMV o afectación nacional",1,"")))))</f>
        <v>0.8</v>
      </c>
      <c r="P18" s="41" t="str">
        <f>+IF(L18="Menor a 10 SMLMV o afectación a un área/proceso","Leve",IF(L18="Entre 10 y 50 SMLMV o afectación interna","Menor",IF(L18="Entre 50 y 100 SMLMV o afectación con algunos usuarios","Moderado",IF(L18="Entre 100 y 500 SMLMV o fectación a nivel municipal/departamental","Mayor",IF(L18="Mayor a 500 SMLMV o afectación nacional","Catastrófico","")))))</f>
        <v>Mayor</v>
      </c>
      <c r="Q18" s="37" t="str">
        <f>+IF(OR(K18="",L18=""),"",IF(AND(P18="Catastrófico",N18&lt;&gt;""),"Extremo",IF(AND(P18="Mayor",N18&lt;&gt;""),"Alto",IF(AND(N18="Muy Alta",O18&gt;0.1,O18&lt;0.7),"Alto",IF(AND(N18="Alta",P18="Moderado"),"Alto",IF(O18*M18&lt;0.1,"Bajo",IF(AND(N18="Alta",O18&lt;0.5),"Moderado",IF(AND(N18="Media",O18&lt;0.7),"Moderado",IF(AND(N18="Baja",OR(P18="Moderado",P18="Menor")),"Moderado",IF(AND(N18="Muy Baja",P18="Moderado"),"Moderado",))))))))))</f>
        <v>Alto</v>
      </c>
      <c r="R18" s="37" t="s">
        <v>77</v>
      </c>
      <c r="S18" s="37" t="s">
        <v>78</v>
      </c>
      <c r="T18" s="41"/>
      <c r="U18" s="16">
        <v>1</v>
      </c>
      <c r="V18" s="17" t="s">
        <v>79</v>
      </c>
      <c r="W18" s="17" t="s">
        <v>118</v>
      </c>
      <c r="X18" s="17" t="s">
        <v>119</v>
      </c>
      <c r="Y18" s="17" t="str">
        <f t="shared" si="0"/>
        <v xml:space="preserve">Jefe oficina asesora de comunicaciones y participación ciudadana  Anclará los usuarios de las redes sociales a un personal de carrera administrativa, quien será la encargada de dar acceso al personal de planta temporal y contratistas adscrito a la oficina de Comunicaciones y Participación Ciudadana. Con el proposito de evitar perdidas en los accesos en las redes sociales, será un personal de carrera administrativa el encargado de tener el acceso madre de las cuentas. </v>
      </c>
      <c r="Z18" s="17" t="s">
        <v>120</v>
      </c>
      <c r="AA18" s="18" t="s">
        <v>83</v>
      </c>
      <c r="AB18" s="20">
        <f t="shared" si="1"/>
        <v>0.25</v>
      </c>
      <c r="AC18" s="18" t="s">
        <v>84</v>
      </c>
      <c r="AD18" s="20">
        <f t="shared" si="2"/>
        <v>0.15</v>
      </c>
      <c r="AE18" s="18" t="s">
        <v>85</v>
      </c>
      <c r="AF18" s="20">
        <f t="shared" si="3"/>
        <v>0.5</v>
      </c>
      <c r="AG18" s="18" t="s">
        <v>86</v>
      </c>
      <c r="AH18" s="20">
        <f t="shared" si="4"/>
        <v>0.1</v>
      </c>
      <c r="AI18" s="18" t="s">
        <v>87</v>
      </c>
      <c r="AJ18" s="20">
        <f t="shared" si="5"/>
        <v>0.05</v>
      </c>
      <c r="AK18" s="20">
        <f>+IF(M18="","",M18-(SUM(AB18,AD18,AF18,AH18,AJ18)*M18))</f>
        <v>-4.0000000000000036E-2</v>
      </c>
      <c r="AL18" s="42">
        <f>+IF(M18="","",MIN(AK18:AK20))</f>
        <v>-4.0000000000000036E-2</v>
      </c>
      <c r="AM18" s="37" t="str">
        <f>+IF(AL18="","",IF(AL18&gt;0.8,"Muy Alta",IF(AND(AL18&lt;=0.8,AL18&gt;0.6),"Alta",IF(AND(AL18&lt;=0.6,AL18&gt;0.4),"Media",IF(AND(AL18&lt;=0.4,AL18&gt;0.2),"Baja","Muy Baja")))))</f>
        <v>Muy Baja</v>
      </c>
      <c r="AN18" s="20">
        <f>+IF(AA18="Correctivo",O18-(SUM(AB18,AD18)*O18),O18)</f>
        <v>0.8</v>
      </c>
      <c r="AO18" s="42">
        <f>+IF(L18="","",MIN(AN19:AN20))</f>
        <v>0.8</v>
      </c>
      <c r="AP18" s="41" t="str">
        <f>+IF(AO18="","",IF(AO18&gt;0.8,"Catastrófico",IF(AND(AO18&lt;=0.8,AO18&gt;0.6),"Mayor",IF(AND(AO18&lt;=0.6,AO18&gt;0.4),"Moderado",IF(AND(AO18&lt;=0.4,AO18&gt;0.2),"Menor","Leve")))))</f>
        <v>Mayor</v>
      </c>
      <c r="AQ18" s="37" t="str">
        <f>+IF(OR(AL18="",AO18=""),"",IF(AND(AP18="Catastrófico",AM18&lt;&gt;""),"Extremo",IF(AND(AP18="Mayor",AM18&lt;&gt;""),"Alto",IF(AND(AM18="Muy Alta",AO18&gt;0.1,AO18&lt;0.7),"Alto",IF(AND(AM18="Alta",AP18="Moderado"),"Alto",IF(AO18*AL18&lt;0.1,"Bajo",IF(AND(AM18="Alta",AO18&lt;0.5),"Moderado",IF(AND(AM18="Media",AO18&lt;0.7),"Moderado",IF(AND(AM18="Baja",OR(AP18="Moderado",AP18="Menor")),"Moderado",IF(AND(AM18="Muy Baja",AP18="Moderado"),"Moderado",))))))))))</f>
        <v>Alto</v>
      </c>
      <c r="AR18" s="37" t="s">
        <v>121</v>
      </c>
      <c r="AS18" s="41">
        <v>1</v>
      </c>
      <c r="AT18" s="16">
        <v>1</v>
      </c>
      <c r="AU18" s="24" t="s">
        <v>122</v>
      </c>
      <c r="AV18" s="24" t="s">
        <v>123</v>
      </c>
      <c r="AW18" s="24" t="s">
        <v>124</v>
      </c>
      <c r="AX18" s="24" t="s">
        <v>125</v>
      </c>
      <c r="AY18" s="24" t="s">
        <v>79</v>
      </c>
      <c r="AZ18" s="24" t="s">
        <v>92</v>
      </c>
      <c r="BA18" s="45" t="s">
        <v>93</v>
      </c>
      <c r="BB18" s="43">
        <v>45785</v>
      </c>
      <c r="BC18" s="45"/>
    </row>
    <row r="19" spans="1:55" ht="184.5" customHeight="1" thickBot="1">
      <c r="A19" s="35"/>
      <c r="B19" s="38"/>
      <c r="C19" s="38"/>
      <c r="D19" s="38"/>
      <c r="E19" s="38"/>
      <c r="F19" s="38"/>
      <c r="G19" s="38"/>
      <c r="H19" s="38"/>
      <c r="I19" s="38"/>
      <c r="J19" s="38"/>
      <c r="K19" s="38"/>
      <c r="L19" s="38"/>
      <c r="M19" s="38"/>
      <c r="N19" s="38"/>
      <c r="O19" s="38"/>
      <c r="P19" s="38"/>
      <c r="Q19" s="38"/>
      <c r="R19" s="38"/>
      <c r="S19" s="38"/>
      <c r="T19" s="38"/>
      <c r="U19" s="23">
        <v>2</v>
      </c>
      <c r="V19" s="17" t="s">
        <v>79</v>
      </c>
      <c r="W19" s="24" t="s">
        <v>126</v>
      </c>
      <c r="X19" s="24" t="s">
        <v>127</v>
      </c>
      <c r="Y19" s="17" t="str">
        <f t="shared" si="0"/>
        <v xml:space="preserve">Jefe oficina asesora de comunicaciones y participación ciudadana  Realizará un informe de entrega formal al Community Manager con los accesos de las redes sociales, una vez finalice el contrato deberá presentar un correo electronico donde evidencie la entrega de las redes. El Community Manager será la única persona despúes del personal de carrera administrativa en tener acceso a las redes. </v>
      </c>
      <c r="Z19" s="24" t="s">
        <v>128</v>
      </c>
      <c r="AA19" s="25" t="s">
        <v>83</v>
      </c>
      <c r="AB19" s="19">
        <f t="shared" si="1"/>
        <v>0.25</v>
      </c>
      <c r="AC19" s="25" t="s">
        <v>84</v>
      </c>
      <c r="AD19" s="19">
        <f t="shared" si="2"/>
        <v>0.15</v>
      </c>
      <c r="AE19" s="25" t="s">
        <v>85</v>
      </c>
      <c r="AF19" s="19">
        <f t="shared" si="3"/>
        <v>0.5</v>
      </c>
      <c r="AG19" s="25" t="s">
        <v>86</v>
      </c>
      <c r="AH19" s="19">
        <f t="shared" si="4"/>
        <v>0.1</v>
      </c>
      <c r="AI19" s="25" t="s">
        <v>87</v>
      </c>
      <c r="AJ19" s="19">
        <f t="shared" si="5"/>
        <v>0.05</v>
      </c>
      <c r="AK19" s="19">
        <f t="shared" ref="AK19:AK20" si="8">+IF(AK18="","",AK18-(SUM(AB19,AD19,AF19,AH19,AJ19)*AK18))</f>
        <v>2.0000000000000018E-3</v>
      </c>
      <c r="AL19" s="38"/>
      <c r="AM19" s="38"/>
      <c r="AN19" s="20">
        <f t="shared" ref="AN19:AN20" si="9">+IF(AA19="Correctivo",AN18-(SUM(AB19,AD19)*AN18),AN18)</f>
        <v>0.8</v>
      </c>
      <c r="AO19" s="38"/>
      <c r="AP19" s="38"/>
      <c r="AQ19" s="38"/>
      <c r="AR19" s="38"/>
      <c r="AS19" s="38"/>
      <c r="AT19" s="23">
        <v>2</v>
      </c>
      <c r="AU19" s="24" t="s">
        <v>129</v>
      </c>
      <c r="AV19" s="24" t="s">
        <v>130</v>
      </c>
      <c r="AW19" s="24" t="s">
        <v>131</v>
      </c>
      <c r="AX19" s="24" t="s">
        <v>132</v>
      </c>
      <c r="AY19" s="24" t="s">
        <v>79</v>
      </c>
      <c r="AZ19" s="24" t="s">
        <v>101</v>
      </c>
      <c r="BA19" s="38"/>
      <c r="BB19" s="38"/>
      <c r="BC19" s="38"/>
    </row>
    <row r="20" spans="1:55" ht="112.5" customHeight="1" thickBot="1">
      <c r="A20" s="36"/>
      <c r="B20" s="39"/>
      <c r="C20" s="39"/>
      <c r="D20" s="39"/>
      <c r="E20" s="39"/>
      <c r="F20" s="39"/>
      <c r="G20" s="39"/>
      <c r="H20" s="39"/>
      <c r="I20" s="39"/>
      <c r="J20" s="39"/>
      <c r="K20" s="39"/>
      <c r="L20" s="39"/>
      <c r="M20" s="39"/>
      <c r="N20" s="39"/>
      <c r="O20" s="39"/>
      <c r="P20" s="39"/>
      <c r="Q20" s="39"/>
      <c r="R20" s="39"/>
      <c r="S20" s="39"/>
      <c r="T20" s="39"/>
      <c r="U20" s="31">
        <v>3</v>
      </c>
      <c r="V20" s="15" t="s">
        <v>79</v>
      </c>
      <c r="W20" s="22" t="s">
        <v>133</v>
      </c>
      <c r="X20" s="22" t="s">
        <v>134</v>
      </c>
      <c r="Y20" s="17" t="str">
        <f t="shared" si="0"/>
        <v xml:space="preserve">Jefe oficina asesora de comunicaciones y participación ciudadana  Realizará periodicamente el cambio de contraseñas de las redes sociales, con el objetivo de evitar posibles hackeos. Se hará cambio de contraseñas para evitar que terceros intente ingresar a las redes sociales. </v>
      </c>
      <c r="Z20" s="22" t="s">
        <v>135</v>
      </c>
      <c r="AA20" s="29" t="s">
        <v>83</v>
      </c>
      <c r="AB20" s="30">
        <f t="shared" si="1"/>
        <v>0.25</v>
      </c>
      <c r="AC20" s="29" t="s">
        <v>84</v>
      </c>
      <c r="AD20" s="30">
        <f t="shared" si="2"/>
        <v>0.15</v>
      </c>
      <c r="AE20" s="29" t="s">
        <v>85</v>
      </c>
      <c r="AF20" s="30">
        <f t="shared" si="3"/>
        <v>0.5</v>
      </c>
      <c r="AG20" s="29" t="s">
        <v>86</v>
      </c>
      <c r="AH20" s="30">
        <f t="shared" si="4"/>
        <v>0.1</v>
      </c>
      <c r="AI20" s="29" t="s">
        <v>87</v>
      </c>
      <c r="AJ20" s="30">
        <f t="shared" si="5"/>
        <v>0.05</v>
      </c>
      <c r="AK20" s="30">
        <f t="shared" si="8"/>
        <v>-1.0000000000000026E-4</v>
      </c>
      <c r="AL20" s="39"/>
      <c r="AM20" s="39"/>
      <c r="AN20" s="20">
        <f t="shared" si="9"/>
        <v>0.8</v>
      </c>
      <c r="AO20" s="39"/>
      <c r="AP20" s="39"/>
      <c r="AQ20" s="39"/>
      <c r="AR20" s="39"/>
      <c r="AS20" s="39"/>
      <c r="AT20" s="27">
        <v>3</v>
      </c>
      <c r="AU20" s="24" t="s">
        <v>136</v>
      </c>
      <c r="AV20" s="24" t="s">
        <v>130</v>
      </c>
      <c r="AW20" s="24" t="s">
        <v>137</v>
      </c>
      <c r="AX20" s="24" t="s">
        <v>138</v>
      </c>
      <c r="AY20" s="24" t="s">
        <v>79</v>
      </c>
      <c r="AZ20" s="24" t="s">
        <v>101</v>
      </c>
      <c r="BA20" s="44"/>
      <c r="BB20" s="44"/>
      <c r="BC20" s="44"/>
    </row>
    <row r="21" spans="1:55" ht="132.75" customHeight="1" thickBot="1">
      <c r="A21" s="34" t="s">
        <v>139</v>
      </c>
      <c r="B21" s="37" t="s">
        <v>140</v>
      </c>
      <c r="C21" s="37" t="s">
        <v>110</v>
      </c>
      <c r="D21" s="37" t="s">
        <v>141</v>
      </c>
      <c r="E21" s="37" t="s">
        <v>142</v>
      </c>
      <c r="F21" s="37" t="s">
        <v>143</v>
      </c>
      <c r="G21" s="40" t="str">
        <f>+IF(OR(D21&lt;&gt;"",E21&lt;&gt;"",F21&lt;&gt;""),CONCATENATE("Posibilidad de ",D21," por ",E21," debido a ",F21),"")</f>
        <v>Posibilidad de afectación económica por  pérdida de los equipos y atraso en la generación de contenidos y cubrimientos de las actividades de la entidad, debido a inseguridad, alteraciones del orden público, error humano involuntario y/o acceso no autorizado de personal externo del proceso</v>
      </c>
      <c r="H21" s="37" t="s">
        <v>144</v>
      </c>
      <c r="I21" s="37" t="s">
        <v>145</v>
      </c>
      <c r="J21" s="37" t="s">
        <v>146</v>
      </c>
      <c r="K21" s="37" t="s">
        <v>147</v>
      </c>
      <c r="L21" s="37" t="s">
        <v>148</v>
      </c>
      <c r="M21" s="42">
        <f>+IF(K21="Máximo 2 veces",0.2,IF(K21="Entre 3 a 24 veces",0.4,IF(K21="Entre 24 a 500 veces",0.6,IF(K21="Entre 500 a 5000 veces",0.8,IF(K21="Mas de 5000 veces",1,"")))))</f>
        <v>0.4</v>
      </c>
      <c r="N21" s="37" t="str">
        <f>+IF(M21="","",IF(M21&gt;0.8,"Muy Alta",IF(AND(M21&lt;=0.8,M21&gt;0.6),"Alta",IF(AND(M21&lt;=0.6,M21&gt;0.4),"Media",IF(AND(M21&lt;=0.4,M21&gt;0.2),"Baja","Muy Baja")))))</f>
        <v>Baja</v>
      </c>
      <c r="O21" s="42">
        <f>+IF(L21="Menor a 10 SMLMV o afectación a un área/proceso",0.2,IF(L21="Entre 10 y 50 SMLMV o afectación interna",0.4,IF(L21="Entre 50 y 100 SMLMV o afectación con algunos usuarios",0.6,IF(L21="Entre 100 y 500 SMLMV o fectación a nivel municipal/departamental",0.8,IF(L21="Mayor a 500 SMLMV o afectación nacional",1,"")))))</f>
        <v>0.4</v>
      </c>
      <c r="P21" s="41" t="str">
        <f>+IF(L21="Menor a 10 SMLMV o afectación a un área/proceso","Leve",IF(L21="Entre 10 y 50 SMLMV o afectación interna","Menor",IF(L21="Entre 50 y 100 SMLMV o afectación con algunos usuarios","Moderado",IF(L21="Entre 100 y 500 SMLMV o fectación a nivel municipal/departamental","Mayor",IF(L21="Mayor a 500 SMLMV o afectación nacional","Catastrófico","")))))</f>
        <v>Menor</v>
      </c>
      <c r="Q21" s="37" t="str">
        <f>+IF(OR(K21="",L21=""),"",IF(AND(P21="Catastrófico",N21&lt;&gt;""),"Extremo",IF(AND(P21="Mayor",N21&lt;&gt;""),"Alto",IF(AND(N21="Muy Alta",O21&gt;0.1,O21&lt;0.7),"Alto",IF(AND(N21="Alta",P21="Moderado"),"Alto",IF(O21*M21&lt;0.1,"Bajo",IF(AND(N21="Alta",O21&lt;0.5),"Moderado",IF(AND(N21="Media",O21&lt;0.7),"Moderado",IF(AND(N21="Baja",OR(P21="Moderado",P21="Menor")),"Moderado",IF(AND(N21="Muy Baja",P21="Moderado"),"Moderado",))))))))))</f>
        <v>Moderado</v>
      </c>
      <c r="R21" s="37" t="s">
        <v>77</v>
      </c>
      <c r="S21" s="37" t="s">
        <v>78</v>
      </c>
      <c r="T21" s="41"/>
      <c r="U21" s="16">
        <v>1</v>
      </c>
      <c r="V21" s="17" t="s">
        <v>79</v>
      </c>
      <c r="W21" s="17" t="s">
        <v>149</v>
      </c>
      <c r="X21" s="17" t="s">
        <v>150</v>
      </c>
      <c r="Y21" s="17" t="str">
        <f t="shared" si="0"/>
        <v>Jefe oficina asesora de comunicaciones y participación ciudadana Pedirá apoyo de la Policía Nacional en la realización de eventos en sitios con afectación en el orden público Para asegurar la protección del personal y la adecuada custodia y mantenimiento de los equipos y elementos de trabajo.</v>
      </c>
      <c r="Z21" s="17" t="s">
        <v>151</v>
      </c>
      <c r="AA21" s="18" t="s">
        <v>83</v>
      </c>
      <c r="AB21" s="20">
        <f t="shared" si="1"/>
        <v>0.25</v>
      </c>
      <c r="AC21" s="18" t="s">
        <v>84</v>
      </c>
      <c r="AD21" s="20">
        <f t="shared" si="2"/>
        <v>0.15</v>
      </c>
      <c r="AE21" s="18" t="s">
        <v>85</v>
      </c>
      <c r="AF21" s="20">
        <f t="shared" si="3"/>
        <v>0.5</v>
      </c>
      <c r="AG21" s="18" t="s">
        <v>86</v>
      </c>
      <c r="AH21" s="20">
        <f t="shared" si="4"/>
        <v>0.1</v>
      </c>
      <c r="AI21" s="18" t="s">
        <v>87</v>
      </c>
      <c r="AJ21" s="20">
        <f t="shared" si="5"/>
        <v>0.05</v>
      </c>
      <c r="AK21" s="20">
        <f>+IF(M21="","",M21-(SUM(AB21,AD21,AF21,AH21,AJ21)*M21))</f>
        <v>-2.0000000000000018E-2</v>
      </c>
      <c r="AL21" s="42">
        <f>+IF(M21="","",MIN(AK21:AK23))</f>
        <v>-2.0000000000000018E-2</v>
      </c>
      <c r="AM21" s="37" t="str">
        <f>+IF(AL21="","",IF(AL21&gt;0.8,"Muy Alta",IF(AND(AL21&lt;=0.8,AL21&gt;0.6),"Alta",IF(AND(AL21&lt;=0.6,AL21&gt;0.4),"Media",IF(AND(AL21&lt;=0.4,AL21&gt;0.2),"Baja","Muy Baja")))))</f>
        <v>Muy Baja</v>
      </c>
      <c r="AN21" s="20">
        <f>+IF(AA21="Correctivo",O21-(SUM(AB21,AD21)*O21),O21)</f>
        <v>0.4</v>
      </c>
      <c r="AO21" s="42">
        <f>+IF(L21="","",MIN(AN22:AN23))</f>
        <v>0.4</v>
      </c>
      <c r="AP21" s="41" t="str">
        <f>+IF(AO21="","",IF(AO21&gt;0.8,"Catastrófico",IF(AND(AO21&lt;=0.8,AO21&gt;0.6),"Mayor",IF(AND(AO21&lt;=0.6,AO21&gt;0.4),"Moderado",IF(AND(AO21&lt;=0.4,AO21&gt;0.2),"Menor","Leve")))))</f>
        <v>Menor</v>
      </c>
      <c r="AQ21" s="37" t="str">
        <f>+IF(OR(AL21="",AO21=""),"",IF(AND(AP21="Catastrófico",AM21&lt;&gt;""),"Extremo",IF(AND(AP21="Mayor",AM21&lt;&gt;""),"Alto",IF(AND(AM21="Muy Alta",AO21&gt;0.1,AO21&lt;0.7),"Alto",IF(AND(AM21="Alta",AP21="Moderado"),"Alto",IF(AO21*AL21&lt;0.1,"Bajo",IF(AND(AM21="Alta",AO21&lt;0.5),"Moderado",IF(AND(AM21="Media",AO21&lt;0.7),"Moderado",IF(AND(AM21="Baja",OR(AP21="Moderado",AP21="Menor")),"Moderado",IF(AND(AM21="Muy Baja",AP21="Moderado"),"Moderado",))))))))))</f>
        <v>Bajo</v>
      </c>
      <c r="AR21" s="45" t="s">
        <v>121</v>
      </c>
      <c r="AS21" s="46">
        <v>1</v>
      </c>
      <c r="AT21" s="23">
        <v>1</v>
      </c>
      <c r="AU21" s="24" t="s">
        <v>152</v>
      </c>
      <c r="AV21" s="24" t="s">
        <v>153</v>
      </c>
      <c r="AW21" s="24" t="s">
        <v>154</v>
      </c>
      <c r="AX21" s="24" t="s">
        <v>155</v>
      </c>
      <c r="AY21" s="24" t="s">
        <v>79</v>
      </c>
      <c r="AZ21" s="24" t="s">
        <v>101</v>
      </c>
      <c r="BA21" s="47" t="s">
        <v>93</v>
      </c>
      <c r="BB21" s="43">
        <v>45785</v>
      </c>
      <c r="BC21" s="45"/>
    </row>
    <row r="22" spans="1:55" ht="117" customHeight="1" thickBot="1">
      <c r="A22" s="35"/>
      <c r="B22" s="38"/>
      <c r="C22" s="38"/>
      <c r="D22" s="38"/>
      <c r="E22" s="38"/>
      <c r="F22" s="38"/>
      <c r="G22" s="38"/>
      <c r="H22" s="38"/>
      <c r="I22" s="38"/>
      <c r="J22" s="38"/>
      <c r="K22" s="38"/>
      <c r="L22" s="38"/>
      <c r="M22" s="38"/>
      <c r="N22" s="38"/>
      <c r="O22" s="38"/>
      <c r="P22" s="38"/>
      <c r="Q22" s="38"/>
      <c r="R22" s="38"/>
      <c r="S22" s="38"/>
      <c r="T22" s="38"/>
      <c r="U22" s="23">
        <v>2</v>
      </c>
      <c r="V22" s="17" t="s">
        <v>79</v>
      </c>
      <c r="W22" s="24" t="s">
        <v>156</v>
      </c>
      <c r="X22" s="24" t="s">
        <v>157</v>
      </c>
      <c r="Y22" s="17" t="str">
        <f t="shared" si="0"/>
        <v>Jefe oficina asesora de comunicaciones y participación ciudadana  solicitará a la Gerencia General el apoyo para disponer de un transporte que facilite la movilización del equipo en el territorio.Para proteger la integridad del personal y los equipos.</v>
      </c>
      <c r="Z22" s="24" t="s">
        <v>158</v>
      </c>
      <c r="AA22" s="25" t="s">
        <v>83</v>
      </c>
      <c r="AB22" s="19">
        <f t="shared" si="1"/>
        <v>0.25</v>
      </c>
      <c r="AC22" s="25" t="s">
        <v>84</v>
      </c>
      <c r="AD22" s="19">
        <f t="shared" si="2"/>
        <v>0.15</v>
      </c>
      <c r="AE22" s="25" t="s">
        <v>85</v>
      </c>
      <c r="AF22" s="19">
        <f t="shared" si="3"/>
        <v>0.5</v>
      </c>
      <c r="AG22" s="25" t="s">
        <v>86</v>
      </c>
      <c r="AH22" s="19">
        <f t="shared" si="4"/>
        <v>0.1</v>
      </c>
      <c r="AI22" s="25" t="s">
        <v>87</v>
      </c>
      <c r="AJ22" s="19">
        <f t="shared" si="5"/>
        <v>0.05</v>
      </c>
      <c r="AK22" s="19">
        <f t="shared" ref="AK22:AK23" si="10">+IF(AK21="","",AK21-(SUM(AB22,AD22,AF22,AH22,AJ22)*AK21))</f>
        <v>1.0000000000000009E-3</v>
      </c>
      <c r="AL22" s="38"/>
      <c r="AM22" s="38"/>
      <c r="AN22" s="19">
        <f t="shared" ref="AN22:AN23" si="11">+IF(AA22="Correctivo",AN21-(SUM(AB22,AD22)*AN21),AN21)</f>
        <v>0.4</v>
      </c>
      <c r="AO22" s="38"/>
      <c r="AP22" s="38"/>
      <c r="AQ22" s="38"/>
      <c r="AR22" s="38"/>
      <c r="AS22" s="38"/>
      <c r="AT22" s="23">
        <v>2</v>
      </c>
      <c r="AU22" s="24" t="s">
        <v>159</v>
      </c>
      <c r="AV22" s="24" t="s">
        <v>160</v>
      </c>
      <c r="AW22" s="24" t="s">
        <v>161</v>
      </c>
      <c r="AX22" s="24" t="s">
        <v>155</v>
      </c>
      <c r="AY22" s="24" t="s">
        <v>79</v>
      </c>
      <c r="AZ22" s="24" t="s">
        <v>101</v>
      </c>
      <c r="BA22" s="38"/>
      <c r="BB22" s="38"/>
      <c r="BC22" s="38"/>
    </row>
    <row r="23" spans="1:55" ht="110.25" customHeight="1" thickBot="1">
      <c r="A23" s="36"/>
      <c r="B23" s="39"/>
      <c r="C23" s="39"/>
      <c r="D23" s="39"/>
      <c r="E23" s="39"/>
      <c r="F23" s="39"/>
      <c r="G23" s="39"/>
      <c r="H23" s="39"/>
      <c r="I23" s="39"/>
      <c r="J23" s="39"/>
      <c r="K23" s="39"/>
      <c r="L23" s="39"/>
      <c r="M23" s="39"/>
      <c r="N23" s="39"/>
      <c r="O23" s="39"/>
      <c r="P23" s="39"/>
      <c r="Q23" s="39"/>
      <c r="R23" s="39"/>
      <c r="S23" s="39"/>
      <c r="T23" s="39"/>
      <c r="U23" s="27">
        <v>3</v>
      </c>
      <c r="V23" s="17" t="s">
        <v>79</v>
      </c>
      <c r="W23" s="28" t="s">
        <v>162</v>
      </c>
      <c r="X23" s="28" t="s">
        <v>163</v>
      </c>
      <c r="Y23" s="17" t="str">
        <f t="shared" si="0"/>
        <v xml:space="preserve">Jefe oficina asesora de comunicaciones y participación ciudadana Brindará un acompañamiento adicional por parte del equipo de comunicaciones, con el objetivo de evitar que se exponga a una sola persona en el territorio.  Se entregará un inventario tipo documento con nombre y referencias de los equipos que tendrá a su cargo la persona encargada de realizar las funciones de audiovisual. El objetivo es salvaguardar la seguridad de los equipos y el personal. </v>
      </c>
      <c r="Z23" s="28" t="s">
        <v>164</v>
      </c>
      <c r="AA23" s="29" t="s">
        <v>83</v>
      </c>
      <c r="AB23" s="30">
        <f t="shared" si="1"/>
        <v>0.25</v>
      </c>
      <c r="AC23" s="29" t="s">
        <v>84</v>
      </c>
      <c r="AD23" s="30">
        <f t="shared" si="2"/>
        <v>0.15</v>
      </c>
      <c r="AE23" s="29" t="s">
        <v>85</v>
      </c>
      <c r="AF23" s="30">
        <f t="shared" si="3"/>
        <v>0.5</v>
      </c>
      <c r="AG23" s="29" t="s">
        <v>86</v>
      </c>
      <c r="AH23" s="30">
        <f t="shared" si="4"/>
        <v>0.1</v>
      </c>
      <c r="AI23" s="29" t="s">
        <v>87</v>
      </c>
      <c r="AJ23" s="30">
        <f t="shared" si="5"/>
        <v>0.05</v>
      </c>
      <c r="AK23" s="30">
        <f t="shared" si="10"/>
        <v>-5.0000000000000131E-5</v>
      </c>
      <c r="AL23" s="39"/>
      <c r="AM23" s="39"/>
      <c r="AN23" s="30">
        <f t="shared" si="11"/>
        <v>0.4</v>
      </c>
      <c r="AO23" s="39"/>
      <c r="AP23" s="39"/>
      <c r="AQ23" s="39"/>
      <c r="AR23" s="44"/>
      <c r="AS23" s="44"/>
      <c r="AT23" s="31">
        <v>3</v>
      </c>
      <c r="AU23" s="22" t="s">
        <v>165</v>
      </c>
      <c r="AV23" s="22" t="s">
        <v>166</v>
      </c>
      <c r="AW23" s="22" t="s">
        <v>161</v>
      </c>
      <c r="AX23" s="22" t="s">
        <v>155</v>
      </c>
      <c r="AY23" s="22" t="s">
        <v>79</v>
      </c>
      <c r="AZ23" s="22" t="s">
        <v>101</v>
      </c>
      <c r="BA23" s="44"/>
      <c r="BB23" s="44"/>
      <c r="BC23" s="44"/>
    </row>
    <row r="24" spans="1:55" ht="141.75" customHeight="1" thickBot="1">
      <c r="A24" s="34" t="s">
        <v>167</v>
      </c>
      <c r="B24" s="37" t="s">
        <v>168</v>
      </c>
      <c r="C24" s="37" t="s">
        <v>68</v>
      </c>
      <c r="D24" s="37" t="s">
        <v>169</v>
      </c>
      <c r="E24" s="37" t="s">
        <v>170</v>
      </c>
      <c r="F24" s="37" t="s">
        <v>171</v>
      </c>
      <c r="G24" s="40" t="str">
        <f>+IF(OR(D24&lt;&gt;"",E24&lt;&gt;"",F24&lt;&gt;""),CONCATENATE("Posibilidad de ",D24," por ",E24," debido a ",F24),"")</f>
        <v>Posibilidad de afectación reputacional por incumplimiento de disposiciones normativas en materia de participación ciudadana y acceso a la información de la entidad, lo que impide que los grupos de valor estén correctamente informados sobre los espacios de participación ciudadana y los servicios que ofrece la entidad; debido a desconocimiento de la reglamentación interna y externa y/o del sistema integrado de gestión.</v>
      </c>
      <c r="H24" s="40" t="s">
        <v>172</v>
      </c>
      <c r="I24" s="37" t="s">
        <v>173</v>
      </c>
      <c r="J24" s="37" t="s">
        <v>115</v>
      </c>
      <c r="K24" s="37" t="s">
        <v>147</v>
      </c>
      <c r="L24" s="37" t="s">
        <v>117</v>
      </c>
      <c r="M24" s="42">
        <f>+IF(K24="Máximo 2 veces",0.2,IF(K24="Entre 3 a 24 veces",0.4,IF(K24="Entre 24 a 500 veces",0.6,IF(K24="Entre 500 a 5000 veces",0.8,IF(K24="Mas de 5000 veces",1,"")))))</f>
        <v>0.4</v>
      </c>
      <c r="N24" s="37" t="str">
        <f>+IF(M24="","",IF(M24&gt;0.8,"Muy Alta",IF(AND(M24&lt;=0.8,M24&gt;0.6),"Alta",IF(AND(M24&lt;=0.6,M24&gt;0.4),"Media",IF(AND(M24&lt;=0.4,M24&gt;0.2),"Baja","Muy Baja")))))</f>
        <v>Baja</v>
      </c>
      <c r="O24" s="42">
        <f>+IF(L24="Menor a 10 SMLMV o afectación a un área/proceso",0.2,IF(L24="Entre 10 y 50 SMLMV o afectación interna",0.4,IF(L24="Entre 50 y 100 SMLMV o afectación con algunos usuarios",0.6,IF(L24="Entre 100 y 500 SMLMV o fectación a nivel municipal/departamental",0.8,IF(L24="Mayor a 500 SMLMV o afectación nacional",1,"")))))</f>
        <v>0.8</v>
      </c>
      <c r="P24" s="41" t="str">
        <f>+IF(L24="Menor a 10 SMLMV o afectación a un área/proceso","Leve",IF(L24="Entre 10 y 50 SMLMV o afectación interna","Menor",IF(L24="Entre 50 y 100 SMLMV o afectación con algunos usuarios","Moderado",IF(L24="Entre 100 y 500 SMLMV o fectación a nivel municipal/departamental","Mayor",IF(L24="Mayor a 500 SMLMV o afectación nacional","Catastrófico","")))))</f>
        <v>Mayor</v>
      </c>
      <c r="Q24" s="37" t="str">
        <f>+IF(OR(K24="",L24=""),"",IF(AND(P24="Catastrófico",N24&lt;&gt;""),"Extremo",IF(AND(P24="Mayor",N24&lt;&gt;""),"Alto",IF(AND(N24="Muy Alta",O24&gt;0.1,O24&lt;0.7),"Alto",IF(AND(N24="Alta",P24="Moderado"),"Alto",IF(O24*M24&lt;0.1,"Bajo",IF(AND(N24="Alta",O24&lt;0.5),"Moderado",IF(AND(N24="Media",O24&lt;0.7),"Moderado",IF(AND(N24="Baja",OR(P24="Moderado",P24="Menor")),"Moderado",IF(AND(N24="Muy Baja",P24="Moderado"),"Moderado",))))))))))</f>
        <v>Alto</v>
      </c>
      <c r="R24" s="37" t="s">
        <v>77</v>
      </c>
      <c r="S24" s="37" t="s">
        <v>78</v>
      </c>
      <c r="T24" s="41"/>
      <c r="U24" s="16">
        <v>1</v>
      </c>
      <c r="V24" s="17" t="s">
        <v>79</v>
      </c>
      <c r="W24" s="17" t="s">
        <v>174</v>
      </c>
      <c r="X24" s="17" t="s">
        <v>175</v>
      </c>
      <c r="Y24" s="17" t="str">
        <f t="shared" si="0"/>
        <v>Jefe oficina asesora de comunicaciones y participación ciudadana  Se mantendrá informada de manera permanente sobre las politicas de MIPG, Garantizando una actualización constante sobre las directrices y normativas del Modelo Integrado de Planeación y Gestión (MIPG).</v>
      </c>
      <c r="Z24" s="17" t="s">
        <v>176</v>
      </c>
      <c r="AA24" s="18" t="s">
        <v>83</v>
      </c>
      <c r="AB24" s="20">
        <f t="shared" si="1"/>
        <v>0.25</v>
      </c>
      <c r="AC24" s="18" t="s">
        <v>84</v>
      </c>
      <c r="AD24" s="20">
        <f t="shared" si="2"/>
        <v>0.15</v>
      </c>
      <c r="AE24" s="18" t="s">
        <v>85</v>
      </c>
      <c r="AF24" s="20">
        <f t="shared" si="3"/>
        <v>0.5</v>
      </c>
      <c r="AG24" s="18" t="s">
        <v>86</v>
      </c>
      <c r="AH24" s="20">
        <f t="shared" si="4"/>
        <v>0.1</v>
      </c>
      <c r="AI24" s="18" t="s">
        <v>87</v>
      </c>
      <c r="AJ24" s="20">
        <f t="shared" si="5"/>
        <v>0.05</v>
      </c>
      <c r="AK24" s="20">
        <f>+IF(M24="","",M24-(SUM(AB24,AD24,AF24,AH24,AJ24)*M24))</f>
        <v>-2.0000000000000018E-2</v>
      </c>
      <c r="AL24" s="42">
        <f>+IF(M24="","",MIN(AK24:AK26))</f>
        <v>-2.0000000000000018E-2</v>
      </c>
      <c r="AM24" s="37" t="str">
        <f>+IF(AL24="","",IF(AL24&gt;0.8,"Muy Alta",IF(AND(AL24&lt;=0.8,AL24&gt;0.6),"Alta",IF(AND(AL24&lt;=0.6,AL24&gt;0.4),"Media",IF(AND(AL24&lt;=0.4,AL24&gt;0.2),"Baja","Muy Baja")))))</f>
        <v>Muy Baja</v>
      </c>
      <c r="AN24" s="20">
        <f>+IF(AA24="Correctivo",O24-(SUM(AB24,AD24)*O24),O24)</f>
        <v>0.8</v>
      </c>
      <c r="AO24" s="42">
        <f>+IF(L24="","",MIN(AN25:AN26))</f>
        <v>0.8</v>
      </c>
      <c r="AP24" s="41" t="str">
        <f>+IF(AO24="","",IF(AO24&gt;0.8,"Catastrófico",IF(AND(AO24&lt;=0.8,AO24&gt;0.6),"Mayor",IF(AND(AO24&lt;=0.6,AO24&gt;0.4),"Moderado",IF(AND(AO24&lt;=0.4,AO24&gt;0.2),"Menor","Leve")))))</f>
        <v>Mayor</v>
      </c>
      <c r="AQ24" s="37" t="str">
        <f>+IF(OR(AL24="",AO24=""),"",IF(AND(AP24="Catastrófico",AM24&lt;&gt;""),"Extremo",IF(AND(AP24="Mayor",AM24&lt;&gt;""),"Alto",IF(AND(AM24="Muy Alta",AO24&gt;0.1,AO24&lt;0.7),"Alto",IF(AND(AM24="Alta",AP24="Moderado"),"Alto",IF(AO24*AL24&lt;0.1,"Bajo",IF(AND(AM24="Alta",AO24&lt;0.5),"Moderado",IF(AND(AM24="Media",AO24&lt;0.7),"Moderado",IF(AND(AM24="Baja",OR(AP24="Moderado",AP24="Menor")),"Moderado",IF(AND(AM24="Muy Baja",AP24="Moderado"),"Moderado",))))))))))</f>
        <v>Alto</v>
      </c>
      <c r="AR24" s="37" t="s">
        <v>177</v>
      </c>
      <c r="AS24" s="49">
        <v>4</v>
      </c>
      <c r="AT24" s="23">
        <v>1</v>
      </c>
      <c r="AU24" s="24" t="s">
        <v>178</v>
      </c>
      <c r="AV24" s="24" t="s">
        <v>130</v>
      </c>
      <c r="AW24" s="24" t="s">
        <v>179</v>
      </c>
      <c r="AX24" s="24" t="s">
        <v>180</v>
      </c>
      <c r="AY24" s="24" t="s">
        <v>79</v>
      </c>
      <c r="AZ24" s="24" t="s">
        <v>101</v>
      </c>
      <c r="BA24" s="45" t="s">
        <v>93</v>
      </c>
      <c r="BB24" s="48">
        <v>45785</v>
      </c>
      <c r="BC24" s="45"/>
    </row>
    <row r="25" spans="1:55" ht="184.5" customHeight="1" thickBot="1">
      <c r="A25" s="35"/>
      <c r="B25" s="38"/>
      <c r="C25" s="38"/>
      <c r="D25" s="38"/>
      <c r="E25" s="38"/>
      <c r="F25" s="38"/>
      <c r="G25" s="38"/>
      <c r="H25" s="38"/>
      <c r="I25" s="38"/>
      <c r="J25" s="38"/>
      <c r="K25" s="38"/>
      <c r="L25" s="38"/>
      <c r="M25" s="38"/>
      <c r="N25" s="38"/>
      <c r="O25" s="38"/>
      <c r="P25" s="38"/>
      <c r="Q25" s="38"/>
      <c r="R25" s="38"/>
      <c r="S25" s="38"/>
      <c r="T25" s="38"/>
      <c r="U25" s="23">
        <v>2</v>
      </c>
      <c r="V25" s="17" t="s">
        <v>79</v>
      </c>
      <c r="W25" s="24" t="s">
        <v>181</v>
      </c>
      <c r="X25" s="24" t="s">
        <v>182</v>
      </c>
      <c r="Y25" s="17" t="str">
        <f t="shared" si="0"/>
        <v>Jefe oficina asesora de comunicaciones y participación ciudadana Implementará la estretagia de comunicaciones y Participación Ciudadana del 2025. Desarrollar e implementar la estrategia de Comunicaciones y Participación Ciudadana para el año 2025, asegurando que se alineen los objetivos y acciones con las necesidades actuales de la comunidad y las directrices institucionales.</v>
      </c>
      <c r="Z25" s="24" t="s">
        <v>183</v>
      </c>
      <c r="AA25" s="25" t="s">
        <v>83</v>
      </c>
      <c r="AB25" s="19">
        <f t="shared" si="1"/>
        <v>0.25</v>
      </c>
      <c r="AC25" s="25" t="s">
        <v>84</v>
      </c>
      <c r="AD25" s="19">
        <f t="shared" si="2"/>
        <v>0.15</v>
      </c>
      <c r="AE25" s="25" t="s">
        <v>85</v>
      </c>
      <c r="AF25" s="19">
        <f t="shared" si="3"/>
        <v>0.5</v>
      </c>
      <c r="AG25" s="25" t="s">
        <v>86</v>
      </c>
      <c r="AH25" s="19">
        <f t="shared" si="4"/>
        <v>0.1</v>
      </c>
      <c r="AI25" s="25" t="s">
        <v>87</v>
      </c>
      <c r="AJ25" s="19">
        <f t="shared" si="5"/>
        <v>0.05</v>
      </c>
      <c r="AK25" s="19">
        <f t="shared" ref="AK25:AK26" si="12">+IF(AK24="","",AK24-(SUM(AB25,AD25,AF25,AH25,AJ25)*AK24))</f>
        <v>1.0000000000000009E-3</v>
      </c>
      <c r="AL25" s="38"/>
      <c r="AM25" s="38"/>
      <c r="AN25" s="20">
        <f t="shared" ref="AN25:AN26" si="13">+IF(AA25="Correctivo",AN24-(SUM(AB25,AD25)*AN24),AN24)</f>
        <v>0.8</v>
      </c>
      <c r="AO25" s="38"/>
      <c r="AP25" s="38"/>
      <c r="AQ25" s="38"/>
      <c r="AR25" s="38"/>
      <c r="AS25" s="50"/>
      <c r="AT25" s="23">
        <v>2</v>
      </c>
      <c r="AU25" s="32" t="s">
        <v>184</v>
      </c>
      <c r="AV25" s="24" t="s">
        <v>130</v>
      </c>
      <c r="AW25" s="24" t="s">
        <v>179</v>
      </c>
      <c r="AX25" s="24" t="s">
        <v>185</v>
      </c>
      <c r="AY25" s="24" t="s">
        <v>79</v>
      </c>
      <c r="AZ25" s="24" t="s">
        <v>101</v>
      </c>
      <c r="BA25" s="38"/>
      <c r="BB25" s="38"/>
      <c r="BC25" s="38"/>
    </row>
    <row r="26" spans="1:55" ht="112.5" customHeight="1" thickBot="1">
      <c r="A26" s="36"/>
      <c r="B26" s="39"/>
      <c r="C26" s="39"/>
      <c r="D26" s="39"/>
      <c r="E26" s="39"/>
      <c r="F26" s="39"/>
      <c r="G26" s="39"/>
      <c r="H26" s="39"/>
      <c r="I26" s="39"/>
      <c r="J26" s="39"/>
      <c r="K26" s="39"/>
      <c r="L26" s="39"/>
      <c r="M26" s="39"/>
      <c r="N26" s="39"/>
      <c r="O26" s="39"/>
      <c r="P26" s="39"/>
      <c r="Q26" s="39"/>
      <c r="R26" s="39"/>
      <c r="S26" s="39"/>
      <c r="T26" s="39"/>
      <c r="U26" s="31">
        <v>3</v>
      </c>
      <c r="V26" s="17" t="s">
        <v>79</v>
      </c>
      <c r="W26" s="24" t="s">
        <v>186</v>
      </c>
      <c r="X26" s="24" t="s">
        <v>187</v>
      </c>
      <c r="Y26" s="17" t="str">
        <f t="shared" si="0"/>
        <v>Jefe oficina asesora de comunicaciones y participación ciudadana  Generará contenidos, charlas pedagogicas y actividadades que comuniquen temas de interés para la ciudadanía. Elaborar contenidos, organizar charlas pedagógicas y desarrollar actividades que aborden temas de relevancia para la ciudadanía.</v>
      </c>
      <c r="Z26" s="24" t="s">
        <v>188</v>
      </c>
      <c r="AA26" s="29" t="s">
        <v>83</v>
      </c>
      <c r="AB26" s="30">
        <f t="shared" si="1"/>
        <v>0.25</v>
      </c>
      <c r="AC26" s="29" t="s">
        <v>84</v>
      </c>
      <c r="AD26" s="30">
        <f t="shared" si="2"/>
        <v>0.15</v>
      </c>
      <c r="AE26" s="29" t="s">
        <v>85</v>
      </c>
      <c r="AF26" s="30">
        <f t="shared" si="3"/>
        <v>0.5</v>
      </c>
      <c r="AG26" s="29" t="s">
        <v>86</v>
      </c>
      <c r="AH26" s="30">
        <f t="shared" si="4"/>
        <v>0.1</v>
      </c>
      <c r="AI26" s="29" t="s">
        <v>87</v>
      </c>
      <c r="AJ26" s="30">
        <f t="shared" si="5"/>
        <v>0.05</v>
      </c>
      <c r="AK26" s="30">
        <f t="shared" si="12"/>
        <v>-5.0000000000000131E-5</v>
      </c>
      <c r="AL26" s="39"/>
      <c r="AM26" s="39"/>
      <c r="AN26" s="20">
        <f t="shared" si="13"/>
        <v>0.8</v>
      </c>
      <c r="AO26" s="39"/>
      <c r="AP26" s="39"/>
      <c r="AQ26" s="39"/>
      <c r="AR26" s="39"/>
      <c r="AS26" s="51"/>
      <c r="AT26" s="23">
        <v>3</v>
      </c>
      <c r="AU26" s="24"/>
      <c r="AV26" s="24"/>
      <c r="AW26" s="24"/>
      <c r="AX26" s="24"/>
      <c r="AY26" s="24"/>
      <c r="AZ26" s="24"/>
      <c r="BA26" s="44"/>
      <c r="BB26" s="44"/>
      <c r="BC26" s="44"/>
    </row>
    <row r="27" spans="1:55" ht="14.2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row>
    <row r="28" spans="1:55" ht="14.2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row>
    <row r="29" spans="1:55" ht="14.2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row>
    <row r="30" spans="1:55" ht="14.2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row>
    <row r="31" spans="1:55" ht="14.2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row>
    <row r="32" spans="1:55" ht="14.2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row>
    <row r="33" spans="1:55" ht="14.2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row>
    <row r="34" spans="1:55" ht="14.2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row>
    <row r="35" spans="1:55" ht="14.2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row>
    <row r="36" spans="1:55" ht="14.2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row>
    <row r="37" spans="1:55" ht="14.2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row>
    <row r="38" spans="1:55" ht="14.2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row>
    <row r="39" spans="1:55" ht="14.2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row>
    <row r="40" spans="1:55" ht="14.2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row>
    <row r="41" spans="1:55" ht="14.2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row>
    <row r="42" spans="1:55" ht="14.2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row>
    <row r="43" spans="1:55" ht="14.2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row>
    <row r="44" spans="1:55" ht="14.2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row>
    <row r="45" spans="1:55" ht="14.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row>
    <row r="46" spans="1:55" ht="14.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row>
    <row r="47" spans="1:55" ht="14.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row>
    <row r="48" spans="1:55" ht="14.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row>
    <row r="49" spans="1:55"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row>
    <row r="50" spans="1:55"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row>
    <row r="51" spans="1:55" ht="14.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row>
    <row r="52" spans="1:55" ht="14.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row>
    <row r="53" spans="1:55" ht="14.2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row>
    <row r="54" spans="1:55" ht="14.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row>
    <row r="55" spans="1:55"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row>
    <row r="56" spans="1:55"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row>
    <row r="57" spans="1:55"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row>
    <row r="58" spans="1:55" ht="14.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row>
    <row r="59" spans="1:55" ht="14.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row>
    <row r="60" spans="1:55"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row>
    <row r="61" spans="1:55" ht="14.2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row>
    <row r="62" spans="1:55"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row>
    <row r="63" spans="1:55" ht="14.2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row>
    <row r="64" spans="1:55"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row>
    <row r="65" spans="1:55" ht="14.2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row>
    <row r="66" spans="1:55"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row>
    <row r="67" spans="1:55"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row>
    <row r="68" spans="1:55"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row>
    <row r="69" spans="1:55"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row>
    <row r="70" spans="1:55"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row>
    <row r="71" spans="1:55"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row>
    <row r="72" spans="1:55"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row>
    <row r="73" spans="1:55"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row>
    <row r="74" spans="1:55"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row>
    <row r="75" spans="1:55"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row>
    <row r="76" spans="1:55"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row>
    <row r="77" spans="1:55"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row>
    <row r="78" spans="1:55"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row>
    <row r="79" spans="1:55"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row>
    <row r="80" spans="1:55"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row>
    <row r="81" spans="1:55"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row>
    <row r="82" spans="1:55"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row>
    <row r="83" spans="1:55"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row>
    <row r="84" spans="1:55"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row>
    <row r="85" spans="1:55"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row>
    <row r="86" spans="1:55"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row>
    <row r="87" spans="1:55"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row>
    <row r="88" spans="1:55"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row>
    <row r="89" spans="1:55"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row>
    <row r="90" spans="1:55"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row>
    <row r="91" spans="1:55"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row>
    <row r="92" spans="1:55"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row>
    <row r="93" spans="1:55"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row>
    <row r="94" spans="1:55"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row>
    <row r="95" spans="1:55"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row>
    <row r="96" spans="1:55"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row>
    <row r="97" spans="1:55"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row>
    <row r="98" spans="1:55"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row>
    <row r="99" spans="1:55"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row>
    <row r="100" spans="1:55"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row>
    <row r="101" spans="1:55"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row>
    <row r="102" spans="1:55"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row>
    <row r="103" spans="1:55"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row>
    <row r="104" spans="1:55"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row>
    <row r="105" spans="1:55"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row>
    <row r="106" spans="1:55"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row>
    <row r="107" spans="1:55"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row>
    <row r="108" spans="1:55"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row>
    <row r="109" spans="1:55"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row>
    <row r="110" spans="1:55"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row>
    <row r="111" spans="1:55"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row>
    <row r="112" spans="1:55"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row>
    <row r="113" spans="1:55"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row>
    <row r="114" spans="1:55"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row>
    <row r="115" spans="1:55"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row>
    <row r="116" spans="1:55"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row>
    <row r="117" spans="1:55"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row>
    <row r="118" spans="1:55"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row>
    <row r="119" spans="1:55"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row>
    <row r="120" spans="1:55"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row>
    <row r="121" spans="1:55"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row>
    <row r="122" spans="1:55"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row>
    <row r="123" spans="1:55"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row>
    <row r="124" spans="1:55"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row>
    <row r="125" spans="1:55"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row>
    <row r="126" spans="1:55"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row>
    <row r="127" spans="1:55"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row>
    <row r="128" spans="1:55"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row>
    <row r="129" spans="1:55"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row>
    <row r="130" spans="1:55"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row>
    <row r="131" spans="1:55"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row>
    <row r="132" spans="1:55"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row>
    <row r="133" spans="1:55"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row>
    <row r="134" spans="1:55"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row>
    <row r="135" spans="1:55"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row>
    <row r="136" spans="1:55"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row>
    <row r="137" spans="1:55"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row>
    <row r="138" spans="1:55"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row>
    <row r="139" spans="1:55"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row>
    <row r="140" spans="1:55"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row>
    <row r="141" spans="1:55"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row>
    <row r="142" spans="1:55"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row>
    <row r="143" spans="1:55"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row>
    <row r="144" spans="1:55"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row>
    <row r="145" spans="1:55"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row>
    <row r="146" spans="1:55"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row>
    <row r="147" spans="1:55"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row>
    <row r="148" spans="1:55"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row>
    <row r="149" spans="1:55"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row>
    <row r="150" spans="1:55"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row>
    <row r="151" spans="1:55"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row>
    <row r="152" spans="1:55"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row>
    <row r="153" spans="1:55"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row>
    <row r="154" spans="1:55"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row>
    <row r="155" spans="1:55"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row>
    <row r="156" spans="1:55"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row>
    <row r="157" spans="1:55"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row>
    <row r="158" spans="1:55"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row>
    <row r="159" spans="1:55"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row>
    <row r="160" spans="1:55"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row>
    <row r="161" spans="1:55"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row>
    <row r="162" spans="1:55"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row>
    <row r="163" spans="1:55"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row>
    <row r="164" spans="1:55"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row>
    <row r="165" spans="1:55"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row>
    <row r="166" spans="1:55"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row>
    <row r="167" spans="1:55"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row>
    <row r="168" spans="1:55"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row>
    <row r="169" spans="1:55"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row>
    <row r="170" spans="1:55"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row>
    <row r="171" spans="1:55"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row>
    <row r="172" spans="1:55"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row>
    <row r="173" spans="1:55"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row>
    <row r="174" spans="1:55"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row>
    <row r="175" spans="1:55"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row>
    <row r="176" spans="1:55"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row>
    <row r="177" spans="1:55"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row>
    <row r="178" spans="1:55"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row>
    <row r="179" spans="1:55"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row>
    <row r="180" spans="1:55"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row>
    <row r="181" spans="1:55"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row>
    <row r="182" spans="1:55"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row>
    <row r="183" spans="1:55"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row>
    <row r="184" spans="1:55"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row>
    <row r="185" spans="1:55"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row>
    <row r="186" spans="1:55"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row>
    <row r="187" spans="1:55"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row>
    <row r="188" spans="1:55"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row>
    <row r="189" spans="1:55"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row>
    <row r="190" spans="1:55"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row>
    <row r="191" spans="1:55"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row>
    <row r="192" spans="1:55"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row>
    <row r="193" spans="1:55"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row>
    <row r="194" spans="1:55"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row>
    <row r="195" spans="1:55"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row>
    <row r="196" spans="1:55"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row>
    <row r="197" spans="1:55"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row>
    <row r="198" spans="1:55"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row>
    <row r="199" spans="1:55"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row>
    <row r="200" spans="1:55"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row>
    <row r="201" spans="1:55"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row>
    <row r="202" spans="1:55"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row>
    <row r="203" spans="1:55"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row>
    <row r="204" spans="1:55"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row>
    <row r="205" spans="1:55"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row>
    <row r="206" spans="1:55"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row>
    <row r="207" spans="1:55"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row>
    <row r="208" spans="1:55"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row>
    <row r="209" spans="1:55"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row>
    <row r="210" spans="1:55"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row>
    <row r="211" spans="1:55"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row>
    <row r="212" spans="1:55"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row>
    <row r="213" spans="1:55" ht="14.2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row>
    <row r="214" spans="1:55" ht="14.2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row>
    <row r="215" spans="1:55" ht="14.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row>
    <row r="216" spans="1:55" ht="14.2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row>
    <row r="217" spans="1:55" ht="14.2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row>
    <row r="218" spans="1:55" ht="14.2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row>
    <row r="219" spans="1:55" ht="14.2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row>
    <row r="220" spans="1:55" ht="14.2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row>
    <row r="221" spans="1:55" ht="14.2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row>
    <row r="222" spans="1:55" ht="14.2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row>
    <row r="223" spans="1:55" ht="14.2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row>
    <row r="224" spans="1:55" ht="14.2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row>
    <row r="225" spans="1:55" ht="14.2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row>
    <row r="226" spans="1:55" ht="14.2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row>
    <row r="227" spans="1:55" ht="14.2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row>
    <row r="228" spans="1:55" ht="14.2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row>
    <row r="229" spans="1:55" ht="14.2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row>
    <row r="230" spans="1:55" ht="14.2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row>
    <row r="231" spans="1:55" ht="14.2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row>
    <row r="232" spans="1:55" ht="14.2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row>
    <row r="233" spans="1:55" ht="14.2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row>
    <row r="234" spans="1:55" ht="14.2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row>
    <row r="235" spans="1:55" ht="14.2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row>
    <row r="236" spans="1:55" ht="14.2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row>
    <row r="237" spans="1:55" ht="14.2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row>
    <row r="238" spans="1:55" ht="14.2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row>
    <row r="239" spans="1:55" ht="14.2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row>
    <row r="240" spans="1:55" ht="14.2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row>
    <row r="241" spans="1:55" ht="14.2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row>
    <row r="242" spans="1:55" ht="14.2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row>
    <row r="243" spans="1:55" ht="14.2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row>
    <row r="244" spans="1:55" ht="14.2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row>
    <row r="245" spans="1:55" ht="14.2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row>
    <row r="246" spans="1:55" ht="14.2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row>
    <row r="247" spans="1:55" ht="14.2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row>
    <row r="248" spans="1:55" ht="14.2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row>
    <row r="249" spans="1:55" ht="14.2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row>
    <row r="250" spans="1:55" ht="14.2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row>
    <row r="251" spans="1:55" ht="14.2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row>
    <row r="252" spans="1:55" ht="14.2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row>
    <row r="253" spans="1:55" ht="14.2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row>
    <row r="254" spans="1:55" ht="14.2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row>
    <row r="255" spans="1:55" ht="14.2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row>
    <row r="256" spans="1:55" ht="14.2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row>
    <row r="257" spans="1:55" ht="14.2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row>
    <row r="258" spans="1:55" ht="14.2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row>
    <row r="259" spans="1:55" ht="14.2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row>
    <row r="260" spans="1:55" ht="14.2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row>
    <row r="261" spans="1:55" ht="14.2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row>
    <row r="262" spans="1:55" ht="14.2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row>
    <row r="263" spans="1:55" ht="14.2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row>
    <row r="264" spans="1:55" ht="14.2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row>
    <row r="265" spans="1:55" ht="14.2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row>
    <row r="266" spans="1:55" ht="14.2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row>
    <row r="267" spans="1:55" ht="14.2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row>
    <row r="268" spans="1:55" ht="14.2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row>
    <row r="269" spans="1:55" ht="14.2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row>
    <row r="270" spans="1:55" ht="14.2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row>
    <row r="271" spans="1:55" ht="14.2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row>
    <row r="272" spans="1:55" ht="14.2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row>
    <row r="273" spans="1:55" ht="14.2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row>
    <row r="274" spans="1:55" ht="14.2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row>
    <row r="275" spans="1:55" ht="14.2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row>
    <row r="276" spans="1:55" ht="14.2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row>
    <row r="277" spans="1:55" ht="14.2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row>
    <row r="278" spans="1:55" ht="14.2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row>
    <row r="279" spans="1:55" ht="14.2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row>
    <row r="280" spans="1:55" ht="14.2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row>
    <row r="281" spans="1:55" ht="14.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row>
    <row r="282" spans="1:55" ht="14.2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row>
    <row r="283" spans="1:55" ht="14.2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row>
    <row r="284" spans="1:55" ht="14.2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row>
    <row r="285" spans="1:55" ht="14.2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row>
    <row r="286" spans="1:55" ht="14.2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row>
    <row r="287" spans="1:55" ht="14.2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row>
    <row r="288" spans="1:55" ht="14.2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row>
    <row r="289" spans="1:55" ht="14.2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row>
    <row r="290" spans="1:55" ht="14.2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row>
    <row r="291" spans="1:55" ht="14.2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row>
    <row r="292" spans="1:55" ht="14.2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row>
    <row r="293" spans="1:55" ht="14.2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row>
    <row r="294" spans="1:55" ht="14.2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row>
    <row r="295" spans="1:55" ht="14.2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row>
    <row r="296" spans="1:55" ht="14.2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row>
    <row r="297" spans="1:55" ht="14.2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row>
    <row r="298" spans="1:55" ht="14.2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row>
    <row r="299" spans="1:55" ht="14.2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row>
    <row r="300" spans="1:55" ht="14.2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row>
    <row r="301" spans="1:55" ht="14.2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row>
    <row r="302" spans="1:55" ht="14.2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row>
    <row r="303" spans="1:55" ht="14.2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row>
    <row r="304" spans="1:55" ht="14.2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row>
    <row r="305" spans="1:55" ht="14.2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row>
    <row r="306" spans="1:55" ht="14.2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row>
    <row r="307" spans="1:55" ht="14.2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row>
    <row r="308" spans="1:55" ht="14.2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row>
    <row r="309" spans="1:55" ht="14.2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row>
    <row r="310" spans="1:55" ht="14.2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row>
    <row r="311" spans="1:55" ht="14.2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row>
    <row r="312" spans="1:55" ht="14.2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row>
    <row r="313" spans="1:55" ht="14.2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row>
    <row r="314" spans="1:55" ht="14.2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row>
    <row r="315" spans="1:55" ht="14.2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row>
    <row r="316" spans="1:55" ht="14.2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row>
    <row r="317" spans="1:55" ht="14.2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row>
    <row r="318" spans="1:55" ht="14.2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row>
    <row r="319" spans="1:55" ht="14.2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row>
    <row r="320" spans="1:55" ht="14.2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row>
    <row r="321" spans="1:55" ht="14.2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row>
    <row r="322" spans="1:55" ht="14.2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row>
    <row r="323" spans="1:55" ht="14.2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row>
    <row r="324" spans="1:55" ht="14.2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row>
    <row r="325" spans="1:55" ht="14.2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row>
    <row r="326" spans="1:55" ht="14.2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row>
    <row r="327" spans="1:55" ht="14.2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row>
    <row r="328" spans="1:55" ht="14.2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row>
    <row r="329" spans="1:55" ht="14.2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row>
    <row r="330" spans="1:55" ht="14.2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row>
    <row r="331" spans="1:55" ht="14.2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row>
    <row r="332" spans="1:55" ht="14.2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row>
    <row r="333" spans="1:55" ht="14.2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row>
    <row r="334" spans="1:55" ht="14.2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row>
    <row r="335" spans="1:55" ht="14.2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row>
    <row r="336" spans="1:55" ht="14.2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row>
    <row r="337" spans="1:55" ht="14.2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row>
    <row r="338" spans="1:55" ht="14.2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row>
    <row r="339" spans="1:55" ht="14.2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row>
    <row r="340" spans="1:55" ht="14.2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row>
    <row r="341" spans="1:55" ht="14.2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row>
    <row r="342" spans="1:55" ht="14.2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row>
    <row r="343" spans="1:55" ht="14.2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row>
    <row r="344" spans="1:55" ht="14.2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row>
    <row r="345" spans="1:55" ht="14.2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row>
    <row r="346" spans="1:55" ht="14.2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row>
    <row r="347" spans="1:55" ht="14.2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row>
    <row r="348" spans="1:55" ht="14.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row>
    <row r="349" spans="1:55" ht="14.2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row>
    <row r="350" spans="1:55" ht="14.2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row>
    <row r="351" spans="1:55" ht="14.2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row>
    <row r="352" spans="1:55" ht="14.2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row>
    <row r="353" spans="1:55" ht="14.2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row>
    <row r="354" spans="1:55" ht="14.2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row>
    <row r="355" spans="1:55" ht="14.2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row>
    <row r="356" spans="1:55" ht="14.2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row>
    <row r="357" spans="1:55" ht="14.2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row>
    <row r="358" spans="1:55" ht="14.2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row>
    <row r="359" spans="1:55" ht="14.2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row>
    <row r="360" spans="1:55" ht="14.2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row>
    <row r="361" spans="1:55" ht="14.2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row>
    <row r="362" spans="1:55" ht="14.2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row>
    <row r="363" spans="1:55" ht="14.2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row>
    <row r="364" spans="1:55" ht="14.2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row>
    <row r="365" spans="1:55" ht="14.2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row>
    <row r="366" spans="1:55" ht="14.2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row>
    <row r="367" spans="1:55" ht="14.2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row>
    <row r="368" spans="1:55" ht="14.2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row>
    <row r="369" spans="1:55" ht="14.2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row>
    <row r="370" spans="1:55" ht="14.2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row>
    <row r="371" spans="1:55" ht="14.2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row>
    <row r="372" spans="1:55" ht="14.2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row>
    <row r="373" spans="1:55" ht="14.2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row>
    <row r="374" spans="1:55" ht="14.2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row>
    <row r="375" spans="1:55" ht="14.2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row>
    <row r="376" spans="1:55" ht="14.2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row>
    <row r="377" spans="1:55" ht="14.2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row>
    <row r="378" spans="1:55" ht="14.2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row>
    <row r="379" spans="1:55" ht="14.2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row>
    <row r="380" spans="1:55" ht="14.2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row>
    <row r="381" spans="1:55" ht="14.2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row>
    <row r="382" spans="1:55" ht="14.2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row>
    <row r="383" spans="1:55" ht="14.2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row>
    <row r="384" spans="1:55" ht="14.2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row>
    <row r="385" spans="1:55" ht="14.2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row>
    <row r="386" spans="1:55" ht="14.2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row>
    <row r="387" spans="1:55" ht="14.2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row>
    <row r="388" spans="1:55" ht="14.2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row>
    <row r="389" spans="1:55" ht="14.2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row>
    <row r="390" spans="1:55" ht="14.2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row>
    <row r="391" spans="1:55" ht="14.2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row>
    <row r="392" spans="1:55" ht="14.2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row>
    <row r="393" spans="1:55" ht="14.2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row>
    <row r="394" spans="1:55" ht="14.2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row>
    <row r="395" spans="1:55" ht="14.2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row>
    <row r="396" spans="1:55" ht="14.2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row>
    <row r="397" spans="1:55" ht="14.2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row>
    <row r="398" spans="1:55" ht="14.2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row>
    <row r="399" spans="1:55" ht="14.2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row>
    <row r="400" spans="1:55" ht="14.2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row>
    <row r="401" spans="1:55" ht="14.2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row>
    <row r="402" spans="1:55" ht="14.2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row>
    <row r="403" spans="1:55" ht="14.2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row>
    <row r="404" spans="1:55" ht="14.2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row>
    <row r="405" spans="1:55" ht="14.2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row>
    <row r="406" spans="1:55" ht="14.2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row>
    <row r="407" spans="1:55" ht="14.2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row>
    <row r="408" spans="1:55" ht="14.2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row>
    <row r="409" spans="1:55" ht="14.2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row>
    <row r="410" spans="1:55" ht="14.2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row>
    <row r="411" spans="1:55" ht="14.2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row>
    <row r="412" spans="1:55" ht="14.2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row>
    <row r="413" spans="1:55" ht="14.2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row>
    <row r="414" spans="1:55" ht="14.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row>
    <row r="415" spans="1:55" ht="14.2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row>
    <row r="416" spans="1:55" ht="14.2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row>
    <row r="417" spans="1:55" ht="14.2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row>
    <row r="418" spans="1:55" ht="14.2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row>
    <row r="419" spans="1:55" ht="14.2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row>
    <row r="420" spans="1:55" ht="14.2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row>
    <row r="421" spans="1:55" ht="14.2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row>
    <row r="422" spans="1:55" ht="14.2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row>
    <row r="423" spans="1:55" ht="14.2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row>
    <row r="424" spans="1:55" ht="14.2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row>
    <row r="425" spans="1:55" ht="14.2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row>
    <row r="426" spans="1:55" ht="14.2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row>
    <row r="427" spans="1:55" ht="14.2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row>
    <row r="428" spans="1:55" ht="14.2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row>
    <row r="429" spans="1:55" ht="14.2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row>
    <row r="430" spans="1:55" ht="14.2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row>
    <row r="431" spans="1:55" ht="14.2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row>
    <row r="432" spans="1:55" ht="14.2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row>
    <row r="433" spans="1:55" ht="14.2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row>
    <row r="434" spans="1:55" ht="14.2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row>
    <row r="435" spans="1:55" ht="14.2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row>
    <row r="436" spans="1:55" ht="14.2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row>
    <row r="437" spans="1:55" ht="14.2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row>
    <row r="438" spans="1:55" ht="14.2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row>
    <row r="439" spans="1:55" ht="14.2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row>
    <row r="440" spans="1:55" ht="14.2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row>
    <row r="441" spans="1:55" ht="14.2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row>
    <row r="442" spans="1:55" ht="14.2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row>
    <row r="443" spans="1:55" ht="14.2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row>
    <row r="444" spans="1:55" ht="14.2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row>
    <row r="445" spans="1:55" ht="14.2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row>
    <row r="446" spans="1:55" ht="14.2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row>
    <row r="447" spans="1:55" ht="14.2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row>
    <row r="448" spans="1:55" ht="14.2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row>
    <row r="449" spans="1:55" ht="14.2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row>
    <row r="450" spans="1:55" ht="14.2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row>
    <row r="451" spans="1:55" ht="14.2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row>
    <row r="452" spans="1:55" ht="14.2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row>
    <row r="453" spans="1:55" ht="14.2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row>
    <row r="454" spans="1:55" ht="14.2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row>
    <row r="455" spans="1:55" ht="14.2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row>
    <row r="456" spans="1:55" ht="14.2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row>
    <row r="457" spans="1:55" ht="14.2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row>
    <row r="458" spans="1:55" ht="14.2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row>
    <row r="459" spans="1:55" ht="14.2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row>
    <row r="460" spans="1:55" ht="14.2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row>
    <row r="461" spans="1:55" ht="14.2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row>
    <row r="462" spans="1:55" ht="14.2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row>
    <row r="463" spans="1:55" ht="14.2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row>
    <row r="464" spans="1:55" ht="14.2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row>
    <row r="465" spans="1:55" ht="14.2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row>
    <row r="466" spans="1:55" ht="14.2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row>
    <row r="467" spans="1:55" ht="14.2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row>
    <row r="468" spans="1:55" ht="14.2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row>
    <row r="469" spans="1:55" ht="14.2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row>
    <row r="470" spans="1:55" ht="14.2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row>
    <row r="471" spans="1:55" ht="14.2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row>
    <row r="472" spans="1:55" ht="14.2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row>
    <row r="473" spans="1:55" ht="14.2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row>
    <row r="474" spans="1:55" ht="14.2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row>
    <row r="475" spans="1:55" ht="14.2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row>
    <row r="476" spans="1:55" ht="14.2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row>
    <row r="477" spans="1:55" ht="14.2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row>
    <row r="478" spans="1:55" ht="14.2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row>
    <row r="479" spans="1:55" ht="14.2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row>
    <row r="480" spans="1:55" ht="14.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row>
    <row r="481" spans="1:55" ht="14.2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row>
    <row r="482" spans="1:55" ht="14.2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row>
    <row r="483" spans="1:55" ht="14.2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row>
    <row r="484" spans="1:55" ht="14.2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row>
    <row r="485" spans="1:55" ht="14.2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row>
    <row r="486" spans="1:55" ht="14.2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row>
    <row r="487" spans="1:55" ht="14.2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row>
    <row r="488" spans="1:55" ht="14.2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row>
    <row r="489" spans="1:55" ht="14.2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row>
    <row r="490" spans="1:55" ht="14.2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row>
    <row r="491" spans="1:55" ht="14.2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row>
    <row r="492" spans="1:55" ht="14.2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row>
    <row r="493" spans="1:55" ht="14.2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row>
    <row r="494" spans="1:55" ht="14.2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row>
    <row r="495" spans="1:55" ht="14.2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row>
    <row r="496" spans="1:55" ht="14.2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row>
    <row r="497" spans="1:55" ht="14.2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row>
    <row r="498" spans="1:55" ht="14.2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row>
    <row r="499" spans="1:55" ht="14.2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row>
    <row r="500" spans="1:55" ht="14.2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row>
    <row r="501" spans="1:55" ht="14.2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row>
    <row r="502" spans="1:55" ht="14.2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row>
    <row r="503" spans="1:55" ht="14.2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row>
    <row r="504" spans="1:55" ht="14.2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row>
    <row r="505" spans="1:55" ht="14.2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row>
    <row r="506" spans="1:55" ht="14.2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row>
    <row r="507" spans="1:55" ht="14.2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row>
    <row r="508" spans="1:55" ht="14.2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row>
    <row r="509" spans="1:55" ht="14.2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row>
    <row r="510" spans="1:55" ht="14.2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row>
    <row r="511" spans="1:55" ht="14.2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row>
    <row r="512" spans="1:55" ht="14.2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row>
    <row r="513" spans="1:55" ht="14.2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row>
    <row r="514" spans="1:55" ht="14.2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row>
    <row r="515" spans="1:55" ht="14.2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row>
    <row r="516" spans="1:55" ht="14.2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row>
    <row r="517" spans="1:55" ht="14.2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row>
    <row r="518" spans="1:55" ht="14.2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row>
    <row r="519" spans="1:55" ht="14.2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row>
    <row r="520" spans="1:55" ht="14.2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row>
    <row r="521" spans="1:55" ht="14.2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row>
    <row r="522" spans="1:55" ht="14.2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row>
    <row r="523" spans="1:55" ht="14.2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row>
    <row r="524" spans="1:55" ht="14.2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row>
    <row r="525" spans="1:55" ht="14.2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row>
    <row r="526" spans="1:55" ht="14.2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row>
    <row r="527" spans="1:55" ht="14.2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row>
    <row r="528" spans="1:55" ht="14.2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row>
    <row r="529" spans="1:55" ht="14.2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row>
    <row r="530" spans="1:55" ht="14.2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row>
    <row r="531" spans="1:55" ht="14.2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row>
    <row r="532" spans="1:55" ht="14.2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row>
    <row r="533" spans="1:55" ht="14.2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row>
    <row r="534" spans="1:55" ht="14.2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row>
    <row r="535" spans="1:55" ht="14.2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row>
    <row r="536" spans="1:55" ht="14.2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row>
    <row r="537" spans="1:55" ht="14.2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row>
    <row r="538" spans="1:55" ht="14.2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row>
    <row r="539" spans="1:55" ht="14.2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row>
    <row r="540" spans="1:55" ht="14.2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row>
    <row r="541" spans="1:55" ht="14.2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row>
    <row r="542" spans="1:55" ht="14.2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row>
    <row r="543" spans="1:55" ht="14.2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row>
    <row r="544" spans="1:55" ht="14.2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row>
    <row r="545" spans="1:55" ht="14.2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row>
    <row r="546" spans="1:55" ht="14.2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row>
    <row r="547" spans="1:55" ht="14.2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row>
    <row r="548" spans="1:55" ht="14.2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row>
    <row r="549" spans="1:55" ht="14.2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row>
    <row r="550" spans="1:55" ht="14.2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row>
    <row r="551" spans="1:55" ht="14.2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row>
    <row r="552" spans="1:55" ht="14.2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row>
    <row r="553" spans="1:55" ht="14.2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row>
    <row r="554" spans="1:55" ht="14.2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row>
    <row r="555" spans="1:55" ht="14.2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row>
    <row r="556" spans="1:55" ht="14.2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row>
    <row r="557" spans="1:55" ht="14.2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row>
    <row r="558" spans="1:55" ht="14.2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row>
    <row r="559" spans="1:55" ht="14.2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row>
    <row r="560" spans="1:55" ht="14.2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row>
    <row r="561" spans="1:55" ht="14.2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row>
    <row r="562" spans="1:55" ht="14.2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row>
    <row r="563" spans="1:55" ht="14.2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row>
    <row r="564" spans="1:55" ht="14.2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row>
    <row r="565" spans="1:55" ht="14.2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row>
    <row r="566" spans="1:55" ht="14.2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row>
    <row r="567" spans="1:55" ht="14.2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row>
    <row r="568" spans="1:55" ht="14.2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row>
    <row r="569" spans="1:55" ht="14.2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row>
    <row r="570" spans="1:55" ht="14.2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row>
    <row r="571" spans="1:55" ht="14.2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row>
    <row r="572" spans="1:55" ht="14.2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row>
    <row r="573" spans="1:55" ht="14.2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row>
    <row r="574" spans="1:55" ht="14.2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row>
    <row r="575" spans="1:55" ht="14.2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row>
    <row r="576" spans="1:55" ht="14.2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row>
    <row r="577" spans="1:55" ht="14.2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row>
    <row r="578" spans="1:55" ht="14.2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row>
    <row r="579" spans="1:55" ht="14.2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row>
    <row r="580" spans="1:55" ht="14.2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row>
    <row r="581" spans="1:55" ht="14.2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row>
    <row r="582" spans="1:55" ht="14.2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row>
    <row r="583" spans="1:55" ht="14.2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row>
    <row r="584" spans="1:55" ht="14.2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row>
    <row r="585" spans="1:55" ht="14.2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row>
    <row r="586" spans="1:55" ht="14.2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row>
    <row r="587" spans="1:55" ht="14.2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row>
    <row r="588" spans="1:55" ht="14.2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row>
    <row r="589" spans="1:55" ht="14.2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row>
    <row r="590" spans="1:55" ht="14.2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row>
    <row r="591" spans="1:55" ht="14.2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row>
    <row r="592" spans="1:55" ht="14.2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row>
    <row r="593" spans="1:55" ht="14.2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row>
    <row r="594" spans="1:55" ht="14.2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row>
    <row r="595" spans="1:55" ht="14.2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row>
    <row r="596" spans="1:55" ht="14.2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row>
    <row r="597" spans="1:55" ht="14.2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row>
    <row r="598" spans="1:55" ht="14.2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row>
    <row r="599" spans="1:55" ht="14.2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row>
    <row r="600" spans="1:55" ht="14.2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row>
    <row r="601" spans="1:55" ht="14.2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row>
    <row r="602" spans="1:55" ht="14.2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row>
    <row r="603" spans="1:55" ht="14.2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row>
    <row r="604" spans="1:55" ht="14.2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row>
    <row r="605" spans="1:55" ht="14.2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row>
    <row r="606" spans="1:55" ht="14.2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row>
    <row r="607" spans="1:55" ht="14.2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row>
    <row r="608" spans="1:55" ht="14.2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row>
    <row r="609" spans="1:55" ht="14.2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row>
    <row r="610" spans="1:55" ht="14.2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row>
    <row r="611" spans="1:55" ht="14.2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row>
    <row r="612" spans="1:55" ht="14.2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row>
    <row r="613" spans="1:55" ht="14.2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row>
    <row r="614" spans="1:55" ht="14.2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row>
    <row r="615" spans="1:55" ht="14.2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row>
    <row r="616" spans="1:55" ht="14.2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row>
    <row r="617" spans="1:55" ht="14.2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row>
    <row r="618" spans="1:55" ht="14.2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row>
    <row r="619" spans="1:55" ht="14.2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row>
    <row r="620" spans="1:55" ht="14.2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row>
    <row r="621" spans="1:55" ht="14.2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row>
    <row r="622" spans="1:55" ht="14.2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row>
    <row r="623" spans="1:55" ht="14.2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3"/>
      <c r="AZ623" s="33"/>
      <c r="BA623" s="33"/>
      <c r="BB623" s="33"/>
      <c r="BC623" s="33"/>
    </row>
    <row r="624" spans="1:55" ht="14.2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3"/>
      <c r="AZ624" s="33"/>
      <c r="BA624" s="33"/>
      <c r="BB624" s="33"/>
      <c r="BC624" s="33"/>
    </row>
    <row r="625" spans="1:55" ht="14.2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c r="BC625" s="33"/>
    </row>
    <row r="626" spans="1:55" ht="14.2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row>
    <row r="627" spans="1:55" ht="14.2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c r="BC627" s="33"/>
    </row>
    <row r="628" spans="1:55" ht="14.2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3"/>
      <c r="AZ628" s="33"/>
      <c r="BA628" s="33"/>
      <c r="BB628" s="33"/>
      <c r="BC628" s="33"/>
    </row>
    <row r="629" spans="1:55" ht="14.2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3"/>
      <c r="AZ629" s="33"/>
      <c r="BA629" s="33"/>
      <c r="BB629" s="33"/>
      <c r="BC629" s="33"/>
    </row>
    <row r="630" spans="1:55" ht="14.2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c r="BC630" s="33"/>
    </row>
    <row r="631" spans="1:55" ht="14.2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c r="BC631" s="33"/>
    </row>
    <row r="632" spans="1:55" ht="14.2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c r="BC632" s="33"/>
    </row>
    <row r="633" spans="1:55" ht="14.2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row>
    <row r="634" spans="1:55" ht="14.2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c r="BC634" s="33"/>
    </row>
    <row r="635" spans="1:55" ht="14.2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3"/>
      <c r="AZ635" s="33"/>
      <c r="BA635" s="33"/>
      <c r="BB635" s="33"/>
      <c r="BC635" s="33"/>
    </row>
    <row r="636" spans="1:55" ht="14.2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row>
    <row r="637" spans="1:55" ht="14.2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AZ637" s="33"/>
      <c r="BA637" s="33"/>
      <c r="BB637" s="33"/>
      <c r="BC637" s="33"/>
    </row>
    <row r="638" spans="1:55" ht="14.2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3"/>
      <c r="AZ638" s="33"/>
      <c r="BA638" s="33"/>
      <c r="BB638" s="33"/>
      <c r="BC638" s="33"/>
    </row>
    <row r="639" spans="1:55" ht="14.2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AY639" s="33"/>
      <c r="AZ639" s="33"/>
      <c r="BA639" s="33"/>
      <c r="BB639" s="33"/>
      <c r="BC639" s="33"/>
    </row>
    <row r="640" spans="1:55" ht="14.2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c r="BC640" s="33"/>
    </row>
    <row r="641" spans="1:55" ht="14.2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AY641" s="33"/>
      <c r="AZ641" s="33"/>
      <c r="BA641" s="33"/>
      <c r="BB641" s="33"/>
      <c r="BC641" s="33"/>
    </row>
    <row r="642" spans="1:55" ht="14.2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AY642" s="33"/>
      <c r="AZ642" s="33"/>
      <c r="BA642" s="33"/>
      <c r="BB642" s="33"/>
      <c r="BC642" s="33"/>
    </row>
    <row r="643" spans="1:55" ht="14.2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AY643" s="33"/>
      <c r="AZ643" s="33"/>
      <c r="BA643" s="33"/>
      <c r="BB643" s="33"/>
      <c r="BC643" s="33"/>
    </row>
    <row r="644" spans="1:55" ht="14.2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3"/>
      <c r="AY644" s="33"/>
      <c r="AZ644" s="33"/>
      <c r="BA644" s="33"/>
      <c r="BB644" s="33"/>
      <c r="BC644" s="33"/>
    </row>
    <row r="645" spans="1:55" ht="14.2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c r="BC645" s="33"/>
    </row>
    <row r="646" spans="1:55" ht="14.2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row>
    <row r="647" spans="1:55" ht="14.2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3"/>
      <c r="AZ647" s="33"/>
      <c r="BA647" s="33"/>
      <c r="BB647" s="33"/>
      <c r="BC647" s="33"/>
    </row>
    <row r="648" spans="1:55" ht="14.2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AY648" s="33"/>
      <c r="AZ648" s="33"/>
      <c r="BA648" s="33"/>
      <c r="BB648" s="33"/>
      <c r="BC648" s="33"/>
    </row>
    <row r="649" spans="1:55" ht="14.2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3"/>
      <c r="AY649" s="33"/>
      <c r="AZ649" s="33"/>
      <c r="BA649" s="33"/>
      <c r="BB649" s="33"/>
      <c r="BC649" s="33"/>
    </row>
    <row r="650" spans="1:55" ht="14.2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3"/>
      <c r="AY650" s="33"/>
      <c r="AZ650" s="33"/>
      <c r="BA650" s="33"/>
      <c r="BB650" s="33"/>
      <c r="BC650" s="33"/>
    </row>
    <row r="651" spans="1:55" ht="14.2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AY651" s="33"/>
      <c r="AZ651" s="33"/>
      <c r="BA651" s="33"/>
      <c r="BB651" s="33"/>
      <c r="BC651" s="33"/>
    </row>
    <row r="652" spans="1:55" ht="14.2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3"/>
      <c r="AZ652" s="33"/>
      <c r="BA652" s="33"/>
      <c r="BB652" s="33"/>
      <c r="BC652" s="33"/>
    </row>
    <row r="653" spans="1:55" ht="14.2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3"/>
      <c r="AZ653" s="33"/>
      <c r="BA653" s="33"/>
      <c r="BB653" s="33"/>
      <c r="BC653" s="33"/>
    </row>
    <row r="654" spans="1:55" ht="14.2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c r="BC654" s="33"/>
    </row>
    <row r="655" spans="1:55" ht="14.2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3"/>
      <c r="AZ655" s="33"/>
      <c r="BA655" s="33"/>
      <c r="BB655" s="33"/>
      <c r="BC655" s="33"/>
    </row>
    <row r="656" spans="1:55" ht="14.2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row>
    <row r="657" spans="1:55" ht="14.2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c r="BC657" s="33"/>
    </row>
    <row r="658" spans="1:55" ht="14.2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3"/>
      <c r="AZ658" s="33"/>
      <c r="BA658" s="33"/>
      <c r="BB658" s="33"/>
      <c r="BC658" s="33"/>
    </row>
    <row r="659" spans="1:55" ht="14.2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3"/>
      <c r="BC659" s="33"/>
    </row>
    <row r="660" spans="1:55" ht="14.2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33"/>
      <c r="AZ660" s="33"/>
      <c r="BA660" s="33"/>
      <c r="BB660" s="33"/>
      <c r="BC660" s="33"/>
    </row>
    <row r="661" spans="1:55" ht="14.2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3"/>
      <c r="AZ661" s="33"/>
      <c r="BA661" s="33"/>
      <c r="BB661" s="33"/>
      <c r="BC661" s="33"/>
    </row>
    <row r="662" spans="1:55" ht="14.2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3"/>
      <c r="AZ662" s="33"/>
      <c r="BA662" s="33"/>
      <c r="BB662" s="33"/>
      <c r="BC662" s="33"/>
    </row>
    <row r="663" spans="1:55" ht="14.2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3"/>
      <c r="AZ663" s="33"/>
      <c r="BA663" s="33"/>
      <c r="BB663" s="33"/>
      <c r="BC663" s="33"/>
    </row>
    <row r="664" spans="1:55" ht="14.2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c r="BC664" s="33"/>
    </row>
    <row r="665" spans="1:55" ht="14.2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c r="BC665" s="33"/>
    </row>
    <row r="666" spans="1:55" ht="14.2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row>
    <row r="667" spans="1:55" ht="14.2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3"/>
      <c r="AY667" s="33"/>
      <c r="AZ667" s="33"/>
      <c r="BA667" s="33"/>
      <c r="BB667" s="33"/>
      <c r="BC667" s="33"/>
    </row>
    <row r="668" spans="1:55" ht="14.2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3"/>
      <c r="AY668" s="33"/>
      <c r="AZ668" s="33"/>
      <c r="BA668" s="33"/>
      <c r="BB668" s="33"/>
      <c r="BC668" s="33"/>
    </row>
    <row r="669" spans="1:55" ht="14.2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3"/>
      <c r="AZ669" s="33"/>
      <c r="BA669" s="33"/>
      <c r="BB669" s="33"/>
      <c r="BC669" s="33"/>
    </row>
    <row r="670" spans="1:55" ht="14.2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3"/>
      <c r="AY670" s="33"/>
      <c r="AZ670" s="33"/>
      <c r="BA670" s="33"/>
      <c r="BB670" s="33"/>
      <c r="BC670" s="33"/>
    </row>
    <row r="671" spans="1:55" ht="14.2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c r="BC671" s="33"/>
    </row>
    <row r="672" spans="1:55" ht="14.2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3"/>
      <c r="AZ672" s="33"/>
      <c r="BA672" s="33"/>
      <c r="BB672" s="33"/>
      <c r="BC672" s="33"/>
    </row>
    <row r="673" spans="1:55" ht="14.2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3"/>
      <c r="AY673" s="33"/>
      <c r="AZ673" s="33"/>
      <c r="BA673" s="33"/>
      <c r="BB673" s="33"/>
      <c r="BC673" s="33"/>
    </row>
    <row r="674" spans="1:55" ht="14.2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3"/>
      <c r="AZ674" s="33"/>
      <c r="BA674" s="33"/>
      <c r="BB674" s="33"/>
      <c r="BC674" s="33"/>
    </row>
    <row r="675" spans="1:55" ht="14.2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3"/>
      <c r="AZ675" s="33"/>
      <c r="BA675" s="33"/>
      <c r="BB675" s="33"/>
      <c r="BC675" s="33"/>
    </row>
    <row r="676" spans="1:55" ht="14.2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c r="BC676" s="33"/>
    </row>
    <row r="677" spans="1:55" ht="14.2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AY677" s="33"/>
      <c r="AZ677" s="33"/>
      <c r="BA677" s="33"/>
      <c r="BB677" s="33"/>
      <c r="BC677" s="33"/>
    </row>
    <row r="678" spans="1:55" ht="14.2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3"/>
      <c r="AZ678" s="33"/>
      <c r="BA678" s="33"/>
      <c r="BB678" s="33"/>
      <c r="BC678" s="33"/>
    </row>
    <row r="679" spans="1:55" ht="14.2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AY679" s="33"/>
      <c r="AZ679" s="33"/>
      <c r="BA679" s="33"/>
      <c r="BB679" s="33"/>
      <c r="BC679" s="33"/>
    </row>
    <row r="680" spans="1:55" ht="14.2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3"/>
      <c r="AY680" s="33"/>
      <c r="AZ680" s="33"/>
      <c r="BA680" s="33"/>
      <c r="BB680" s="33"/>
      <c r="BC680" s="33"/>
    </row>
    <row r="681" spans="1:55" ht="14.2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AY681" s="33"/>
      <c r="AZ681" s="33"/>
      <c r="BA681" s="33"/>
      <c r="BB681" s="33"/>
      <c r="BC681" s="33"/>
    </row>
    <row r="682" spans="1:55" ht="14.2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3"/>
      <c r="AZ682" s="33"/>
      <c r="BA682" s="33"/>
      <c r="BB682" s="33"/>
      <c r="BC682" s="33"/>
    </row>
    <row r="683" spans="1:55" ht="14.2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AY683" s="33"/>
      <c r="AZ683" s="33"/>
      <c r="BA683" s="33"/>
      <c r="BB683" s="33"/>
      <c r="BC683" s="33"/>
    </row>
    <row r="684" spans="1:55" ht="14.2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3"/>
      <c r="AY684" s="33"/>
      <c r="AZ684" s="33"/>
      <c r="BA684" s="33"/>
      <c r="BB684" s="33"/>
      <c r="BC684" s="33"/>
    </row>
    <row r="685" spans="1:55" ht="14.2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3"/>
      <c r="AY685" s="33"/>
      <c r="AZ685" s="33"/>
      <c r="BA685" s="33"/>
      <c r="BB685" s="33"/>
      <c r="BC685" s="33"/>
    </row>
    <row r="686" spans="1:55" ht="14.2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row>
    <row r="687" spans="1:55" ht="14.2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3"/>
      <c r="AZ687" s="33"/>
      <c r="BA687" s="33"/>
      <c r="BB687" s="33"/>
      <c r="BC687" s="33"/>
    </row>
    <row r="688" spans="1:55" ht="14.2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AY688" s="33"/>
      <c r="AZ688" s="33"/>
      <c r="BA688" s="33"/>
      <c r="BB688" s="33"/>
      <c r="BC688" s="33"/>
    </row>
    <row r="689" spans="1:55" ht="14.2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AY689" s="33"/>
      <c r="AZ689" s="33"/>
      <c r="BA689" s="33"/>
      <c r="BB689" s="33"/>
      <c r="BC689" s="33"/>
    </row>
    <row r="690" spans="1:55" ht="14.2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c r="BC690" s="33"/>
    </row>
    <row r="691" spans="1:55" ht="14.2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3"/>
      <c r="AZ691" s="33"/>
      <c r="BA691" s="33"/>
      <c r="BB691" s="33"/>
      <c r="BC691" s="33"/>
    </row>
    <row r="692" spans="1:55" ht="14.2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3"/>
      <c r="AY692" s="33"/>
      <c r="AZ692" s="33"/>
      <c r="BA692" s="33"/>
      <c r="BB692" s="33"/>
      <c r="BC692" s="33"/>
    </row>
    <row r="693" spans="1:55" ht="14.2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3"/>
      <c r="AY693" s="33"/>
      <c r="AZ693" s="33"/>
      <c r="BA693" s="33"/>
      <c r="BB693" s="33"/>
      <c r="BC693" s="33"/>
    </row>
    <row r="694" spans="1:55" ht="14.2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c r="AX694" s="33"/>
      <c r="AY694" s="33"/>
      <c r="AZ694" s="33"/>
      <c r="BA694" s="33"/>
      <c r="BB694" s="33"/>
      <c r="BC694" s="33"/>
    </row>
    <row r="695" spans="1:55" ht="14.2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c r="AX695" s="33"/>
      <c r="AY695" s="33"/>
      <c r="AZ695" s="33"/>
      <c r="BA695" s="33"/>
      <c r="BB695" s="33"/>
      <c r="BC695" s="33"/>
    </row>
    <row r="696" spans="1:55" ht="14.2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row>
    <row r="697" spans="1:55" ht="14.2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row>
    <row r="698" spans="1:55" ht="14.2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c r="BC698" s="33"/>
    </row>
    <row r="699" spans="1:55" ht="14.2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3"/>
      <c r="AY699" s="33"/>
      <c r="AZ699" s="33"/>
      <c r="BA699" s="33"/>
      <c r="BB699" s="33"/>
      <c r="BC699" s="33"/>
    </row>
    <row r="700" spans="1:55" ht="14.2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3"/>
      <c r="AY700" s="33"/>
      <c r="AZ700" s="33"/>
      <c r="BA700" s="33"/>
      <c r="BB700" s="33"/>
      <c r="BC700" s="33"/>
    </row>
    <row r="701" spans="1:55" ht="14.2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3"/>
      <c r="AY701" s="33"/>
      <c r="AZ701" s="33"/>
      <c r="BA701" s="33"/>
      <c r="BB701" s="33"/>
      <c r="BC701" s="33"/>
    </row>
    <row r="702" spans="1:55" ht="14.2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c r="AX702" s="33"/>
      <c r="AY702" s="33"/>
      <c r="AZ702" s="33"/>
      <c r="BA702" s="33"/>
      <c r="BB702" s="33"/>
      <c r="BC702" s="33"/>
    </row>
    <row r="703" spans="1:55" ht="14.2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c r="AX703" s="33"/>
      <c r="AY703" s="33"/>
      <c r="AZ703" s="33"/>
      <c r="BA703" s="33"/>
      <c r="BB703" s="33"/>
      <c r="BC703" s="33"/>
    </row>
    <row r="704" spans="1:55" ht="14.2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3"/>
      <c r="AY704" s="33"/>
      <c r="AZ704" s="33"/>
      <c r="BA704" s="33"/>
      <c r="BB704" s="33"/>
      <c r="BC704" s="33"/>
    </row>
    <row r="705" spans="1:55" ht="14.2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3"/>
      <c r="AY705" s="33"/>
      <c r="AZ705" s="33"/>
      <c r="BA705" s="33"/>
      <c r="BB705" s="33"/>
      <c r="BC705" s="33"/>
    </row>
    <row r="706" spans="1:55" ht="14.2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row>
    <row r="707" spans="1:55" ht="14.2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3"/>
      <c r="AZ707" s="33"/>
      <c r="BA707" s="33"/>
      <c r="BB707" s="33"/>
      <c r="BC707" s="33"/>
    </row>
    <row r="708" spans="1:55" ht="14.2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AY708" s="33"/>
      <c r="AZ708" s="33"/>
      <c r="BA708" s="33"/>
      <c r="BB708" s="33"/>
      <c r="BC708" s="33"/>
    </row>
    <row r="709" spans="1:55" ht="14.2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AY709" s="33"/>
      <c r="AZ709" s="33"/>
      <c r="BA709" s="33"/>
      <c r="BB709" s="33"/>
      <c r="BC709" s="33"/>
    </row>
    <row r="710" spans="1:55" ht="14.2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3"/>
      <c r="AZ710" s="33"/>
      <c r="BA710" s="33"/>
      <c r="BB710" s="33"/>
      <c r="BC710" s="33"/>
    </row>
    <row r="711" spans="1:55" ht="14.2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3"/>
      <c r="AY711" s="33"/>
      <c r="AZ711" s="33"/>
      <c r="BA711" s="33"/>
      <c r="BB711" s="33"/>
      <c r="BC711" s="33"/>
    </row>
    <row r="712" spans="1:55" ht="14.2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c r="AX712" s="33"/>
      <c r="AY712" s="33"/>
      <c r="AZ712" s="33"/>
      <c r="BA712" s="33"/>
      <c r="BB712" s="33"/>
      <c r="BC712" s="33"/>
    </row>
    <row r="713" spans="1:55" ht="14.2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c r="AX713" s="33"/>
      <c r="AY713" s="33"/>
      <c r="AZ713" s="33"/>
      <c r="BA713" s="33"/>
      <c r="BB713" s="33"/>
      <c r="BC713" s="33"/>
    </row>
    <row r="714" spans="1:55" ht="14.2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3"/>
      <c r="AY714" s="33"/>
      <c r="AZ714" s="33"/>
      <c r="BA714" s="33"/>
      <c r="BB714" s="33"/>
      <c r="BC714" s="33"/>
    </row>
    <row r="715" spans="1:55" ht="14.2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c r="AX715" s="33"/>
      <c r="AY715" s="33"/>
      <c r="AZ715" s="33"/>
      <c r="BA715" s="33"/>
      <c r="BB715" s="33"/>
      <c r="BC715" s="33"/>
    </row>
    <row r="716" spans="1:55" ht="14.2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3"/>
      <c r="AZ716" s="33"/>
      <c r="BA716" s="33"/>
      <c r="BB716" s="33"/>
      <c r="BC716" s="33"/>
    </row>
    <row r="717" spans="1:55" ht="14.2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c r="AX717" s="33"/>
      <c r="AY717" s="33"/>
      <c r="AZ717" s="33"/>
      <c r="BA717" s="33"/>
      <c r="BB717" s="33"/>
      <c r="BC717" s="33"/>
    </row>
    <row r="718" spans="1:55" ht="14.2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c r="AX718" s="33"/>
      <c r="AY718" s="33"/>
      <c r="AZ718" s="33"/>
      <c r="BA718" s="33"/>
      <c r="BB718" s="33"/>
      <c r="BC718" s="33"/>
    </row>
    <row r="719" spans="1:55" ht="14.2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c r="AX719" s="33"/>
      <c r="AY719" s="33"/>
      <c r="AZ719" s="33"/>
      <c r="BA719" s="33"/>
      <c r="BB719" s="33"/>
      <c r="BC719" s="33"/>
    </row>
    <row r="720" spans="1:55" ht="14.2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c r="AX720" s="33"/>
      <c r="AY720" s="33"/>
      <c r="AZ720" s="33"/>
      <c r="BA720" s="33"/>
      <c r="BB720" s="33"/>
      <c r="BC720" s="33"/>
    </row>
    <row r="721" spans="1:55" ht="14.2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c r="AX721" s="33"/>
      <c r="AY721" s="33"/>
      <c r="AZ721" s="33"/>
      <c r="BA721" s="33"/>
      <c r="BB721" s="33"/>
      <c r="BC721" s="33"/>
    </row>
    <row r="722" spans="1:55" ht="14.2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3"/>
      <c r="AY722" s="33"/>
      <c r="AZ722" s="33"/>
      <c r="BA722" s="33"/>
      <c r="BB722" s="33"/>
      <c r="BC722" s="33"/>
    </row>
    <row r="723" spans="1:55" ht="14.2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c r="AX723" s="33"/>
      <c r="AY723" s="33"/>
      <c r="AZ723" s="33"/>
      <c r="BA723" s="33"/>
      <c r="BB723" s="33"/>
      <c r="BC723" s="33"/>
    </row>
    <row r="724" spans="1:55" ht="14.2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c r="AX724" s="33"/>
      <c r="AY724" s="33"/>
      <c r="AZ724" s="33"/>
      <c r="BA724" s="33"/>
      <c r="BB724" s="33"/>
      <c r="BC724" s="33"/>
    </row>
    <row r="725" spans="1:55" ht="14.2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c r="AX725" s="33"/>
      <c r="AY725" s="33"/>
      <c r="AZ725" s="33"/>
      <c r="BA725" s="33"/>
      <c r="BB725" s="33"/>
      <c r="BC725" s="33"/>
    </row>
    <row r="726" spans="1:55" ht="14.2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3"/>
      <c r="AY726" s="33"/>
      <c r="AZ726" s="33"/>
      <c r="BA726" s="33"/>
      <c r="BB726" s="33"/>
      <c r="BC726" s="33"/>
    </row>
    <row r="727" spans="1:55" ht="14.2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c r="AX727" s="33"/>
      <c r="AY727" s="33"/>
      <c r="AZ727" s="33"/>
      <c r="BA727" s="33"/>
      <c r="BB727" s="33"/>
      <c r="BC727" s="33"/>
    </row>
    <row r="728" spans="1:55" ht="14.2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3"/>
      <c r="AY728" s="33"/>
      <c r="AZ728" s="33"/>
      <c r="BA728" s="33"/>
      <c r="BB728" s="33"/>
      <c r="BC728" s="33"/>
    </row>
    <row r="729" spans="1:55" ht="14.2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c r="AX729" s="33"/>
      <c r="AY729" s="33"/>
      <c r="AZ729" s="33"/>
      <c r="BA729" s="33"/>
      <c r="BB729" s="33"/>
      <c r="BC729" s="33"/>
    </row>
    <row r="730" spans="1:55" ht="14.2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c r="BC730" s="33"/>
    </row>
    <row r="731" spans="1:55" ht="14.2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c r="AX731" s="33"/>
      <c r="AY731" s="33"/>
      <c r="AZ731" s="33"/>
      <c r="BA731" s="33"/>
      <c r="BB731" s="33"/>
      <c r="BC731" s="33"/>
    </row>
    <row r="732" spans="1:55" ht="14.2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3"/>
      <c r="AY732" s="33"/>
      <c r="AZ732" s="33"/>
      <c r="BA732" s="33"/>
      <c r="BB732" s="33"/>
      <c r="BC732" s="33"/>
    </row>
    <row r="733" spans="1:55" ht="14.2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c r="AX733" s="33"/>
      <c r="AY733" s="33"/>
      <c r="AZ733" s="33"/>
      <c r="BA733" s="33"/>
      <c r="BB733" s="33"/>
      <c r="BC733" s="33"/>
    </row>
    <row r="734" spans="1:55" ht="14.2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c r="AX734" s="33"/>
      <c r="AY734" s="33"/>
      <c r="AZ734" s="33"/>
      <c r="BA734" s="33"/>
      <c r="BB734" s="33"/>
      <c r="BC734" s="33"/>
    </row>
    <row r="735" spans="1:55" ht="14.2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c r="AX735" s="33"/>
      <c r="AY735" s="33"/>
      <c r="AZ735" s="33"/>
      <c r="BA735" s="33"/>
      <c r="BB735" s="33"/>
      <c r="BC735" s="33"/>
    </row>
    <row r="736" spans="1:55" ht="14.2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3"/>
      <c r="AY736" s="33"/>
      <c r="AZ736" s="33"/>
      <c r="BA736" s="33"/>
      <c r="BB736" s="33"/>
      <c r="BC736" s="33"/>
    </row>
    <row r="737" spans="1:55" ht="14.2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c r="AX737" s="33"/>
      <c r="AY737" s="33"/>
      <c r="AZ737" s="33"/>
      <c r="BA737" s="33"/>
      <c r="BB737" s="33"/>
      <c r="BC737" s="33"/>
    </row>
    <row r="738" spans="1:55" ht="14.2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AX738" s="33"/>
      <c r="AY738" s="33"/>
      <c r="AZ738" s="33"/>
      <c r="BA738" s="33"/>
      <c r="BB738" s="33"/>
      <c r="BC738" s="33"/>
    </row>
    <row r="739" spans="1:55" ht="14.2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c r="AX739" s="33"/>
      <c r="AY739" s="33"/>
      <c r="AZ739" s="33"/>
      <c r="BA739" s="33"/>
      <c r="BB739" s="33"/>
      <c r="BC739" s="33"/>
    </row>
    <row r="740" spans="1:55" ht="14.2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c r="AX740" s="33"/>
      <c r="AY740" s="33"/>
      <c r="AZ740" s="33"/>
      <c r="BA740" s="33"/>
      <c r="BB740" s="33"/>
      <c r="BC740" s="33"/>
    </row>
    <row r="741" spans="1:55" ht="14.2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3"/>
      <c r="AY741" s="33"/>
      <c r="AZ741" s="33"/>
      <c r="BA741" s="33"/>
      <c r="BB741" s="33"/>
      <c r="BC741" s="33"/>
    </row>
    <row r="742" spans="1:55" ht="14.2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3"/>
      <c r="AY742" s="33"/>
      <c r="AZ742" s="33"/>
      <c r="BA742" s="33"/>
      <c r="BB742" s="33"/>
      <c r="BC742" s="33"/>
    </row>
    <row r="743" spans="1:55" ht="14.2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3"/>
      <c r="AY743" s="33"/>
      <c r="AZ743" s="33"/>
      <c r="BA743" s="33"/>
      <c r="BB743" s="33"/>
      <c r="BC743" s="33"/>
    </row>
    <row r="744" spans="1:55" ht="14.2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3"/>
      <c r="AY744" s="33"/>
      <c r="AZ744" s="33"/>
      <c r="BA744" s="33"/>
      <c r="BB744" s="33"/>
      <c r="BC744" s="33"/>
    </row>
    <row r="745" spans="1:55" ht="14.2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3"/>
      <c r="AY745" s="33"/>
      <c r="AZ745" s="33"/>
      <c r="BA745" s="33"/>
      <c r="BB745" s="33"/>
      <c r="BC745" s="33"/>
    </row>
    <row r="746" spans="1:55" ht="14.2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3"/>
      <c r="AY746" s="33"/>
      <c r="AZ746" s="33"/>
      <c r="BA746" s="33"/>
      <c r="BB746" s="33"/>
      <c r="BC746" s="33"/>
    </row>
    <row r="747" spans="1:55" ht="14.2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3"/>
      <c r="AY747" s="33"/>
      <c r="AZ747" s="33"/>
      <c r="BA747" s="33"/>
      <c r="BB747" s="33"/>
      <c r="BC747" s="33"/>
    </row>
    <row r="748" spans="1:55" ht="14.2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3"/>
      <c r="AY748" s="33"/>
      <c r="AZ748" s="33"/>
      <c r="BA748" s="33"/>
      <c r="BB748" s="33"/>
      <c r="BC748" s="33"/>
    </row>
    <row r="749" spans="1:55" ht="14.2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3"/>
      <c r="AY749" s="33"/>
      <c r="AZ749" s="33"/>
      <c r="BA749" s="33"/>
      <c r="BB749" s="33"/>
      <c r="BC749" s="33"/>
    </row>
    <row r="750" spans="1:55" ht="14.2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3"/>
      <c r="AY750" s="33"/>
      <c r="AZ750" s="33"/>
      <c r="BA750" s="33"/>
      <c r="BB750" s="33"/>
      <c r="BC750" s="33"/>
    </row>
    <row r="751" spans="1:55" ht="14.2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3"/>
      <c r="AY751" s="33"/>
      <c r="AZ751" s="33"/>
      <c r="BA751" s="33"/>
      <c r="BB751" s="33"/>
      <c r="BC751" s="33"/>
    </row>
    <row r="752" spans="1:55" ht="14.2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3"/>
      <c r="AY752" s="33"/>
      <c r="AZ752" s="33"/>
      <c r="BA752" s="33"/>
      <c r="BB752" s="33"/>
      <c r="BC752" s="33"/>
    </row>
    <row r="753" spans="1:55" ht="14.2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3"/>
      <c r="AY753" s="33"/>
      <c r="AZ753" s="33"/>
      <c r="BA753" s="33"/>
      <c r="BB753" s="33"/>
      <c r="BC753" s="33"/>
    </row>
    <row r="754" spans="1:55" ht="14.2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3"/>
      <c r="AY754" s="33"/>
      <c r="AZ754" s="33"/>
      <c r="BA754" s="33"/>
      <c r="BB754" s="33"/>
      <c r="BC754" s="33"/>
    </row>
    <row r="755" spans="1:55" ht="14.2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3"/>
      <c r="AY755" s="33"/>
      <c r="AZ755" s="33"/>
      <c r="BA755" s="33"/>
      <c r="BB755" s="33"/>
      <c r="BC755" s="33"/>
    </row>
    <row r="756" spans="1:55" ht="14.2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3"/>
      <c r="AY756" s="33"/>
      <c r="AZ756" s="33"/>
      <c r="BA756" s="33"/>
      <c r="BB756" s="33"/>
      <c r="BC756" s="33"/>
    </row>
    <row r="757" spans="1:55" ht="14.2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3"/>
      <c r="AY757" s="33"/>
      <c r="AZ757" s="33"/>
      <c r="BA757" s="33"/>
      <c r="BB757" s="33"/>
      <c r="BC757" s="33"/>
    </row>
    <row r="758" spans="1:55" ht="14.2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3"/>
      <c r="AY758" s="33"/>
      <c r="AZ758" s="33"/>
      <c r="BA758" s="33"/>
      <c r="BB758" s="33"/>
      <c r="BC758" s="33"/>
    </row>
    <row r="759" spans="1:55" ht="14.2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3"/>
      <c r="AY759" s="33"/>
      <c r="AZ759" s="33"/>
      <c r="BA759" s="33"/>
      <c r="BB759" s="33"/>
      <c r="BC759" s="33"/>
    </row>
    <row r="760" spans="1:55" ht="14.2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3"/>
      <c r="AY760" s="33"/>
      <c r="AZ760" s="33"/>
      <c r="BA760" s="33"/>
      <c r="BB760" s="33"/>
      <c r="BC760" s="33"/>
    </row>
    <row r="761" spans="1:55" ht="14.2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3"/>
      <c r="AY761" s="33"/>
      <c r="AZ761" s="33"/>
      <c r="BA761" s="33"/>
      <c r="BB761" s="33"/>
      <c r="BC761" s="33"/>
    </row>
    <row r="762" spans="1:55" ht="14.2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3"/>
      <c r="AY762" s="33"/>
      <c r="AZ762" s="33"/>
      <c r="BA762" s="33"/>
      <c r="BB762" s="33"/>
      <c r="BC762" s="33"/>
    </row>
    <row r="763" spans="1:55" ht="14.2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3"/>
      <c r="AY763" s="33"/>
      <c r="AZ763" s="33"/>
      <c r="BA763" s="33"/>
      <c r="BB763" s="33"/>
      <c r="BC763" s="33"/>
    </row>
    <row r="764" spans="1:55" ht="14.2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3"/>
      <c r="AY764" s="33"/>
      <c r="AZ764" s="33"/>
      <c r="BA764" s="33"/>
      <c r="BB764" s="33"/>
      <c r="BC764" s="33"/>
    </row>
    <row r="765" spans="1:55" ht="14.2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3"/>
      <c r="AY765" s="33"/>
      <c r="AZ765" s="33"/>
      <c r="BA765" s="33"/>
      <c r="BB765" s="33"/>
      <c r="BC765" s="33"/>
    </row>
    <row r="766" spans="1:55" ht="14.2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3"/>
      <c r="AY766" s="33"/>
      <c r="AZ766" s="33"/>
      <c r="BA766" s="33"/>
      <c r="BB766" s="33"/>
      <c r="BC766" s="33"/>
    </row>
    <row r="767" spans="1:55" ht="14.2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3"/>
      <c r="AY767" s="33"/>
      <c r="AZ767" s="33"/>
      <c r="BA767" s="33"/>
      <c r="BB767" s="33"/>
      <c r="BC767" s="33"/>
    </row>
    <row r="768" spans="1:55" ht="14.2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3"/>
      <c r="AY768" s="33"/>
      <c r="AZ768" s="33"/>
      <c r="BA768" s="33"/>
      <c r="BB768" s="33"/>
      <c r="BC768" s="33"/>
    </row>
    <row r="769" spans="1:55" ht="14.2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3"/>
      <c r="AY769" s="33"/>
      <c r="AZ769" s="33"/>
      <c r="BA769" s="33"/>
      <c r="BB769" s="33"/>
      <c r="BC769" s="33"/>
    </row>
    <row r="770" spans="1:55" ht="14.2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3"/>
      <c r="AY770" s="33"/>
      <c r="AZ770" s="33"/>
      <c r="BA770" s="33"/>
      <c r="BB770" s="33"/>
      <c r="BC770" s="33"/>
    </row>
    <row r="771" spans="1:55" ht="14.2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3"/>
      <c r="AY771" s="33"/>
      <c r="AZ771" s="33"/>
      <c r="BA771" s="33"/>
      <c r="BB771" s="33"/>
      <c r="BC771" s="33"/>
    </row>
    <row r="772" spans="1:55" ht="14.2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3"/>
      <c r="AY772" s="33"/>
      <c r="AZ772" s="33"/>
      <c r="BA772" s="33"/>
      <c r="BB772" s="33"/>
      <c r="BC772" s="33"/>
    </row>
    <row r="773" spans="1:55" ht="14.2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3"/>
      <c r="AY773" s="33"/>
      <c r="AZ773" s="33"/>
      <c r="BA773" s="33"/>
      <c r="BB773" s="33"/>
      <c r="BC773" s="33"/>
    </row>
    <row r="774" spans="1:55" ht="14.2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3"/>
      <c r="AZ774" s="33"/>
      <c r="BA774" s="33"/>
      <c r="BB774" s="33"/>
      <c r="BC774" s="33"/>
    </row>
    <row r="775" spans="1:55" ht="14.2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3"/>
      <c r="AZ775" s="33"/>
      <c r="BA775" s="33"/>
      <c r="BB775" s="33"/>
      <c r="BC775" s="33"/>
    </row>
    <row r="776" spans="1:55" ht="14.2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row>
    <row r="777" spans="1:55" ht="14.2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row>
    <row r="778" spans="1:55" ht="14.2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row>
    <row r="779" spans="1:55" ht="14.2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row>
    <row r="780" spans="1:55" ht="14.2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row>
    <row r="781" spans="1:55" ht="14.2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row>
    <row r="782" spans="1:55" ht="14.2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row>
    <row r="783" spans="1:55" ht="14.2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row>
    <row r="784" spans="1:55" ht="14.2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row>
    <row r="785" spans="1:55" ht="14.2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row>
    <row r="786" spans="1:55" ht="14.2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row>
    <row r="787" spans="1:55" ht="14.2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row>
    <row r="788" spans="1:55" ht="14.2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row>
    <row r="789" spans="1:55" ht="14.2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row>
    <row r="790" spans="1:55" ht="14.2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row>
    <row r="791" spans="1:55" ht="14.2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row>
    <row r="792" spans="1:55" ht="14.2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row>
    <row r="793" spans="1:55" ht="14.2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row>
    <row r="794" spans="1:55" ht="14.2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row>
    <row r="795" spans="1:55" ht="14.2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row>
    <row r="796" spans="1:55" ht="14.2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row>
    <row r="797" spans="1:55" ht="14.2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row>
    <row r="798" spans="1:55" ht="14.2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row>
    <row r="799" spans="1:55" ht="14.2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row>
    <row r="800" spans="1:55" ht="14.2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row>
    <row r="801" spans="1:55" ht="14.2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row>
    <row r="802" spans="1:55" ht="14.2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row>
    <row r="803" spans="1:55" ht="14.2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row>
    <row r="804" spans="1:55" ht="14.2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c r="BC804" s="33"/>
    </row>
    <row r="805" spans="1:55" ht="14.2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c r="AX805" s="33"/>
      <c r="AY805" s="33"/>
      <c r="AZ805" s="33"/>
      <c r="BA805" s="33"/>
      <c r="BB805" s="33"/>
      <c r="BC805" s="33"/>
    </row>
    <row r="806" spans="1:55" ht="14.2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3"/>
      <c r="BC806" s="33"/>
    </row>
    <row r="807" spans="1:55" ht="14.2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3"/>
      <c r="AY807" s="33"/>
      <c r="AZ807" s="33"/>
      <c r="BA807" s="33"/>
      <c r="BB807" s="33"/>
      <c r="BC807" s="33"/>
    </row>
    <row r="808" spans="1:55" ht="14.2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c r="AX808" s="33"/>
      <c r="AY808" s="33"/>
      <c r="AZ808" s="33"/>
      <c r="BA808" s="33"/>
      <c r="BB808" s="33"/>
      <c r="BC808" s="33"/>
    </row>
    <row r="809" spans="1:55" ht="14.2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3"/>
      <c r="AY809" s="33"/>
      <c r="AZ809" s="33"/>
      <c r="BA809" s="33"/>
      <c r="BB809" s="33"/>
      <c r="BC809" s="33"/>
    </row>
    <row r="810" spans="1:55" ht="14.2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c r="AX810" s="33"/>
      <c r="AY810" s="33"/>
      <c r="AZ810" s="33"/>
      <c r="BA810" s="33"/>
      <c r="BB810" s="33"/>
      <c r="BC810" s="33"/>
    </row>
    <row r="811" spans="1:55" ht="14.2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c r="AX811" s="33"/>
      <c r="AY811" s="33"/>
      <c r="AZ811" s="33"/>
      <c r="BA811" s="33"/>
      <c r="BB811" s="33"/>
      <c r="BC811" s="33"/>
    </row>
    <row r="812" spans="1:55" ht="14.2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row>
    <row r="813" spans="1:55" ht="14.2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c r="AX813" s="33"/>
      <c r="AY813" s="33"/>
      <c r="AZ813" s="33"/>
      <c r="BA813" s="33"/>
      <c r="BB813" s="33"/>
      <c r="BC813" s="33"/>
    </row>
    <row r="814" spans="1:55" ht="14.2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c r="AX814" s="33"/>
      <c r="AY814" s="33"/>
      <c r="AZ814" s="33"/>
      <c r="BA814" s="33"/>
      <c r="BB814" s="33"/>
      <c r="BC814" s="33"/>
    </row>
    <row r="815" spans="1:55" ht="14.2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3"/>
      <c r="AZ815" s="33"/>
      <c r="BA815" s="33"/>
      <c r="BB815" s="33"/>
      <c r="BC815" s="33"/>
    </row>
    <row r="816" spans="1:55" ht="14.2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c r="BC816" s="33"/>
    </row>
    <row r="817" spans="1:55" ht="14.2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3"/>
      <c r="AY817" s="33"/>
      <c r="AZ817" s="33"/>
      <c r="BA817" s="33"/>
      <c r="BB817" s="33"/>
      <c r="BC817" s="33"/>
    </row>
    <row r="818" spans="1:55" ht="14.2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c r="AX818" s="33"/>
      <c r="AY818" s="33"/>
      <c r="AZ818" s="33"/>
      <c r="BA818" s="33"/>
      <c r="BB818" s="33"/>
      <c r="BC818" s="33"/>
    </row>
    <row r="819" spans="1:55" ht="14.2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c r="AX819" s="33"/>
      <c r="AY819" s="33"/>
      <c r="AZ819" s="33"/>
      <c r="BA819" s="33"/>
      <c r="BB819" s="33"/>
      <c r="BC819" s="33"/>
    </row>
    <row r="820" spans="1:55" ht="14.2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3"/>
      <c r="AY820" s="33"/>
      <c r="AZ820" s="33"/>
      <c r="BA820" s="33"/>
      <c r="BB820" s="33"/>
      <c r="BC820" s="33"/>
    </row>
    <row r="821" spans="1:55" ht="14.2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c r="AX821" s="33"/>
      <c r="AY821" s="33"/>
      <c r="AZ821" s="33"/>
      <c r="BA821" s="33"/>
      <c r="BB821" s="33"/>
      <c r="BC821" s="33"/>
    </row>
    <row r="822" spans="1:55" ht="14.2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c r="AX822" s="33"/>
      <c r="AY822" s="33"/>
      <c r="AZ822" s="33"/>
      <c r="BA822" s="33"/>
      <c r="BB822" s="33"/>
      <c r="BC822" s="33"/>
    </row>
    <row r="823" spans="1:55" ht="14.2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c r="AX823" s="33"/>
      <c r="AY823" s="33"/>
      <c r="AZ823" s="33"/>
      <c r="BA823" s="33"/>
      <c r="BB823" s="33"/>
      <c r="BC823" s="33"/>
    </row>
    <row r="824" spans="1:55" ht="14.2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3"/>
      <c r="AY824" s="33"/>
      <c r="AZ824" s="33"/>
      <c r="BA824" s="33"/>
      <c r="BB824" s="33"/>
      <c r="BC824" s="33"/>
    </row>
    <row r="825" spans="1:55" ht="14.2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3"/>
      <c r="AY825" s="33"/>
      <c r="AZ825" s="33"/>
      <c r="BA825" s="33"/>
      <c r="BB825" s="33"/>
      <c r="BC825" s="33"/>
    </row>
    <row r="826" spans="1:55" ht="14.2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3"/>
      <c r="AZ826" s="33"/>
      <c r="BA826" s="33"/>
      <c r="BB826" s="33"/>
      <c r="BC826" s="33"/>
    </row>
    <row r="827" spans="1:55" ht="14.2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AY827" s="33"/>
      <c r="AZ827" s="33"/>
      <c r="BA827" s="33"/>
      <c r="BB827" s="33"/>
      <c r="BC827" s="33"/>
    </row>
    <row r="828" spans="1:55" ht="14.2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c r="AX828" s="33"/>
      <c r="AY828" s="33"/>
      <c r="AZ828" s="33"/>
      <c r="BA828" s="33"/>
      <c r="BB828" s="33"/>
      <c r="BC828" s="33"/>
    </row>
    <row r="829" spans="1:55" ht="14.2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c r="AX829" s="33"/>
      <c r="AY829" s="33"/>
      <c r="AZ829" s="33"/>
      <c r="BA829" s="33"/>
      <c r="BB829" s="33"/>
      <c r="BC829" s="33"/>
    </row>
    <row r="830" spans="1:55" ht="14.2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3"/>
      <c r="AZ830" s="33"/>
      <c r="BA830" s="33"/>
      <c r="BB830" s="33"/>
      <c r="BC830" s="33"/>
    </row>
    <row r="831" spans="1:55" ht="14.2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c r="AY831" s="33"/>
      <c r="AZ831" s="33"/>
      <c r="BA831" s="33"/>
      <c r="BB831" s="33"/>
      <c r="BC831" s="33"/>
    </row>
    <row r="832" spans="1:55" ht="14.2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row>
    <row r="833" spans="1:55" ht="14.2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row>
    <row r="834" spans="1:55" ht="14.2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3"/>
      <c r="AY834" s="33"/>
      <c r="AZ834" s="33"/>
      <c r="BA834" s="33"/>
      <c r="BB834" s="33"/>
      <c r="BC834" s="33"/>
    </row>
    <row r="835" spans="1:55" ht="14.2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c r="AY835" s="33"/>
      <c r="AZ835" s="33"/>
      <c r="BA835" s="33"/>
      <c r="BB835" s="33"/>
      <c r="BC835" s="33"/>
    </row>
    <row r="836" spans="1:55" ht="14.2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c r="AY836" s="33"/>
      <c r="AZ836" s="33"/>
      <c r="BA836" s="33"/>
      <c r="BB836" s="33"/>
      <c r="BC836" s="33"/>
    </row>
    <row r="837" spans="1:55" ht="14.2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c r="AX837" s="33"/>
      <c r="AY837" s="33"/>
      <c r="AZ837" s="33"/>
      <c r="BA837" s="33"/>
      <c r="BB837" s="33"/>
      <c r="BC837" s="33"/>
    </row>
    <row r="838" spans="1:55" ht="14.2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c r="AX838" s="33"/>
      <c r="AY838" s="33"/>
      <c r="AZ838" s="33"/>
      <c r="BA838" s="33"/>
      <c r="BB838" s="33"/>
      <c r="BC838" s="33"/>
    </row>
    <row r="839" spans="1:55" ht="14.2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c r="AX839" s="33"/>
      <c r="AY839" s="33"/>
      <c r="AZ839" s="33"/>
      <c r="BA839" s="33"/>
      <c r="BB839" s="33"/>
      <c r="BC839" s="33"/>
    </row>
    <row r="840" spans="1:55" ht="14.2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c r="AX840" s="33"/>
      <c r="AY840" s="33"/>
      <c r="AZ840" s="33"/>
      <c r="BA840" s="33"/>
      <c r="BB840" s="33"/>
      <c r="BC840" s="33"/>
    </row>
    <row r="841" spans="1:55" ht="14.2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3"/>
      <c r="AY841" s="33"/>
      <c r="AZ841" s="33"/>
      <c r="BA841" s="33"/>
      <c r="BB841" s="33"/>
      <c r="BC841" s="33"/>
    </row>
    <row r="842" spans="1:55" ht="14.2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3"/>
      <c r="AY842" s="33"/>
      <c r="AZ842" s="33"/>
      <c r="BA842" s="33"/>
      <c r="BB842" s="33"/>
      <c r="BC842" s="33"/>
    </row>
    <row r="843" spans="1:55" ht="14.2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3"/>
      <c r="AY843" s="33"/>
      <c r="AZ843" s="33"/>
      <c r="BA843" s="33"/>
      <c r="BB843" s="33"/>
      <c r="BC843" s="33"/>
    </row>
    <row r="844" spans="1:55" ht="14.2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3"/>
      <c r="AY844" s="33"/>
      <c r="AZ844" s="33"/>
      <c r="BA844" s="33"/>
      <c r="BB844" s="33"/>
      <c r="BC844" s="33"/>
    </row>
    <row r="845" spans="1:55" ht="14.2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c r="BC845" s="33"/>
    </row>
    <row r="846" spans="1:55" ht="14.2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row>
    <row r="847" spans="1:55" ht="14.2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row>
    <row r="848" spans="1:55" ht="14.2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row>
    <row r="849" spans="1:55" ht="14.2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3"/>
      <c r="AZ849" s="33"/>
      <c r="BA849" s="33"/>
      <c r="BB849" s="33"/>
      <c r="BC849" s="33"/>
    </row>
    <row r="850" spans="1:55" ht="14.2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3"/>
      <c r="AZ850" s="33"/>
      <c r="BA850" s="33"/>
      <c r="BB850" s="33"/>
      <c r="BC850" s="33"/>
    </row>
    <row r="851" spans="1:55" ht="14.2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c r="AX851" s="33"/>
      <c r="AY851" s="33"/>
      <c r="AZ851" s="33"/>
      <c r="BA851" s="33"/>
      <c r="BB851" s="33"/>
      <c r="BC851" s="33"/>
    </row>
    <row r="852" spans="1:55" ht="14.2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3"/>
      <c r="AY852" s="33"/>
      <c r="AZ852" s="33"/>
      <c r="BA852" s="33"/>
      <c r="BB852" s="33"/>
      <c r="BC852" s="33"/>
    </row>
    <row r="853" spans="1:55" ht="14.2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c r="AX853" s="33"/>
      <c r="AY853" s="33"/>
      <c r="AZ853" s="33"/>
      <c r="BA853" s="33"/>
      <c r="BB853" s="33"/>
      <c r="BC853" s="33"/>
    </row>
    <row r="854" spans="1:55" ht="14.2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row>
    <row r="855" spans="1:55" ht="14.2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c r="AX855" s="33"/>
      <c r="AY855" s="33"/>
      <c r="AZ855" s="33"/>
      <c r="BA855" s="33"/>
      <c r="BB855" s="33"/>
      <c r="BC855" s="33"/>
    </row>
    <row r="856" spans="1:55" ht="14.2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c r="AX856" s="33"/>
      <c r="AY856" s="33"/>
      <c r="AZ856" s="33"/>
      <c r="BA856" s="33"/>
      <c r="BB856" s="33"/>
      <c r="BC856" s="33"/>
    </row>
    <row r="857" spans="1:55" ht="14.2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c r="AX857" s="33"/>
      <c r="AY857" s="33"/>
      <c r="AZ857" s="33"/>
      <c r="BA857" s="33"/>
      <c r="BB857" s="33"/>
      <c r="BC857" s="33"/>
    </row>
    <row r="858" spans="1:55" ht="14.2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c r="AX858" s="33"/>
      <c r="AY858" s="33"/>
      <c r="AZ858" s="33"/>
      <c r="BA858" s="33"/>
      <c r="BB858" s="33"/>
      <c r="BC858" s="33"/>
    </row>
    <row r="859" spans="1:55" ht="14.2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c r="AX859" s="33"/>
      <c r="AY859" s="33"/>
      <c r="AZ859" s="33"/>
      <c r="BA859" s="33"/>
      <c r="BB859" s="33"/>
      <c r="BC859" s="33"/>
    </row>
    <row r="860" spans="1:55" ht="14.2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c r="AX860" s="33"/>
      <c r="AY860" s="33"/>
      <c r="AZ860" s="33"/>
      <c r="BA860" s="33"/>
      <c r="BB860" s="33"/>
      <c r="BC860" s="33"/>
    </row>
    <row r="861" spans="1:55" ht="14.2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3"/>
      <c r="AY861" s="33"/>
      <c r="AZ861" s="33"/>
      <c r="BA861" s="33"/>
      <c r="BB861" s="33"/>
      <c r="BC861" s="33"/>
    </row>
    <row r="862" spans="1:55" ht="14.2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c r="AX862" s="33"/>
      <c r="AY862" s="33"/>
      <c r="AZ862" s="33"/>
      <c r="BA862" s="33"/>
      <c r="BB862" s="33"/>
      <c r="BC862" s="33"/>
    </row>
    <row r="863" spans="1:55" ht="14.2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3"/>
      <c r="AY863" s="33"/>
      <c r="AZ863" s="33"/>
      <c r="BA863" s="33"/>
      <c r="BB863" s="33"/>
      <c r="BC863" s="33"/>
    </row>
    <row r="864" spans="1:55" ht="14.2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c r="BC864" s="33"/>
    </row>
    <row r="865" spans="1:55" ht="14.2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row>
    <row r="866" spans="1:55" ht="14.2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row>
    <row r="867" spans="1:55" ht="14.2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c r="BC867" s="33"/>
    </row>
    <row r="868" spans="1:55" ht="14.2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c r="AX868" s="33"/>
      <c r="AY868" s="33"/>
      <c r="AZ868" s="33"/>
      <c r="BA868" s="33"/>
      <c r="BB868" s="33"/>
      <c r="BC868" s="33"/>
    </row>
    <row r="869" spans="1:55" ht="14.2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c r="AV869" s="33"/>
      <c r="AW869" s="33"/>
      <c r="AX869" s="33"/>
      <c r="AY869" s="33"/>
      <c r="AZ869" s="33"/>
      <c r="BA869" s="33"/>
      <c r="BB869" s="33"/>
      <c r="BC869" s="33"/>
    </row>
    <row r="870" spans="1:55" ht="14.2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c r="AX870" s="33"/>
      <c r="AY870" s="33"/>
      <c r="AZ870" s="33"/>
      <c r="BA870" s="33"/>
      <c r="BB870" s="33"/>
      <c r="BC870" s="33"/>
    </row>
    <row r="871" spans="1:55" ht="14.2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c r="AV871" s="33"/>
      <c r="AW871" s="33"/>
      <c r="AX871" s="33"/>
      <c r="AY871" s="33"/>
      <c r="AZ871" s="33"/>
      <c r="BA871" s="33"/>
      <c r="BB871" s="33"/>
      <c r="BC871" s="33"/>
    </row>
    <row r="872" spans="1:55" ht="14.2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c r="AV872" s="33"/>
      <c r="AW872" s="33"/>
      <c r="AX872" s="33"/>
      <c r="AY872" s="33"/>
      <c r="AZ872" s="33"/>
      <c r="BA872" s="33"/>
      <c r="BB872" s="33"/>
      <c r="BC872" s="33"/>
    </row>
    <row r="873" spans="1:55" ht="14.2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c r="AX873" s="33"/>
      <c r="AY873" s="33"/>
      <c r="AZ873" s="33"/>
      <c r="BA873" s="33"/>
      <c r="BB873" s="33"/>
      <c r="BC873" s="33"/>
    </row>
    <row r="874" spans="1:55" ht="14.2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c r="AX874" s="33"/>
      <c r="AY874" s="33"/>
      <c r="AZ874" s="33"/>
      <c r="BA874" s="33"/>
      <c r="BB874" s="33"/>
      <c r="BC874" s="33"/>
    </row>
    <row r="875" spans="1:55" ht="14.2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c r="AX875" s="33"/>
      <c r="AY875" s="33"/>
      <c r="AZ875" s="33"/>
      <c r="BA875" s="33"/>
      <c r="BB875" s="33"/>
      <c r="BC875" s="33"/>
    </row>
    <row r="876" spans="1:55" ht="14.2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c r="AX876" s="33"/>
      <c r="AY876" s="33"/>
      <c r="AZ876" s="33"/>
      <c r="BA876" s="33"/>
      <c r="BB876" s="33"/>
      <c r="BC876" s="33"/>
    </row>
    <row r="877" spans="1:55" ht="14.2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c r="AX877" s="33"/>
      <c r="AY877" s="33"/>
      <c r="AZ877" s="33"/>
      <c r="BA877" s="33"/>
      <c r="BB877" s="33"/>
      <c r="BC877" s="33"/>
    </row>
    <row r="878" spans="1:55" ht="14.2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c r="AX878" s="33"/>
      <c r="AY878" s="33"/>
      <c r="AZ878" s="33"/>
      <c r="BA878" s="33"/>
      <c r="BB878" s="33"/>
      <c r="BC878" s="33"/>
    </row>
    <row r="879" spans="1:55" ht="14.2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c r="AX879" s="33"/>
      <c r="AY879" s="33"/>
      <c r="AZ879" s="33"/>
      <c r="BA879" s="33"/>
      <c r="BB879" s="33"/>
      <c r="BC879" s="33"/>
    </row>
    <row r="880" spans="1:55" ht="14.2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c r="AX880" s="33"/>
      <c r="AY880" s="33"/>
      <c r="AZ880" s="33"/>
      <c r="BA880" s="33"/>
      <c r="BB880" s="33"/>
      <c r="BC880" s="33"/>
    </row>
    <row r="881" spans="1:55" ht="14.2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c r="AX881" s="33"/>
      <c r="AY881" s="33"/>
      <c r="AZ881" s="33"/>
      <c r="BA881" s="33"/>
      <c r="BB881" s="33"/>
      <c r="BC881" s="33"/>
    </row>
    <row r="882" spans="1:55" ht="14.2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3"/>
      <c r="AZ882" s="33"/>
      <c r="BA882" s="33"/>
      <c r="BB882" s="33"/>
      <c r="BC882" s="33"/>
    </row>
    <row r="883" spans="1:55" ht="14.2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c r="AX883" s="33"/>
      <c r="AY883" s="33"/>
      <c r="AZ883" s="33"/>
      <c r="BA883" s="33"/>
      <c r="BB883" s="33"/>
      <c r="BC883" s="33"/>
    </row>
    <row r="884" spans="1:55" ht="14.2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c r="AX884" s="33"/>
      <c r="AY884" s="33"/>
      <c r="AZ884" s="33"/>
      <c r="BA884" s="33"/>
      <c r="BB884" s="33"/>
      <c r="BC884" s="33"/>
    </row>
    <row r="885" spans="1:55" ht="14.2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c r="AX885" s="33"/>
      <c r="AY885" s="33"/>
      <c r="AZ885" s="33"/>
      <c r="BA885" s="33"/>
      <c r="BB885" s="33"/>
      <c r="BC885" s="33"/>
    </row>
    <row r="886" spans="1:55" ht="14.2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3"/>
      <c r="AZ886" s="33"/>
      <c r="BA886" s="33"/>
      <c r="BB886" s="33"/>
      <c r="BC886" s="33"/>
    </row>
    <row r="887" spans="1:55" ht="14.2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c r="AX887" s="33"/>
      <c r="AY887" s="33"/>
      <c r="AZ887" s="33"/>
      <c r="BA887" s="33"/>
      <c r="BB887" s="33"/>
      <c r="BC887" s="33"/>
    </row>
    <row r="888" spans="1:55" ht="14.2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c r="AX888" s="33"/>
      <c r="AY888" s="33"/>
      <c r="AZ888" s="33"/>
      <c r="BA888" s="33"/>
      <c r="BB888" s="33"/>
      <c r="BC888" s="33"/>
    </row>
    <row r="889" spans="1:55" ht="14.2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c r="AX889" s="33"/>
      <c r="AY889" s="33"/>
      <c r="AZ889" s="33"/>
      <c r="BA889" s="33"/>
      <c r="BB889" s="33"/>
      <c r="BC889" s="33"/>
    </row>
    <row r="890" spans="1:55" ht="14.2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c r="AX890" s="33"/>
      <c r="AY890" s="33"/>
      <c r="AZ890" s="33"/>
      <c r="BA890" s="33"/>
      <c r="BB890" s="33"/>
      <c r="BC890" s="33"/>
    </row>
    <row r="891" spans="1:55" ht="14.2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c r="AV891" s="33"/>
      <c r="AW891" s="33"/>
      <c r="AX891" s="33"/>
      <c r="AY891" s="33"/>
      <c r="AZ891" s="33"/>
      <c r="BA891" s="33"/>
      <c r="BB891" s="33"/>
      <c r="BC891" s="33"/>
    </row>
    <row r="892" spans="1:55" ht="14.2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c r="AX892" s="33"/>
      <c r="AY892" s="33"/>
      <c r="AZ892" s="33"/>
      <c r="BA892" s="33"/>
      <c r="BB892" s="33"/>
      <c r="BC892" s="33"/>
    </row>
    <row r="893" spans="1:55" ht="14.2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c r="AX893" s="33"/>
      <c r="AY893" s="33"/>
      <c r="AZ893" s="33"/>
      <c r="BA893" s="33"/>
      <c r="BB893" s="33"/>
      <c r="BC893" s="33"/>
    </row>
    <row r="894" spans="1:55" ht="14.2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c r="AX894" s="33"/>
      <c r="AY894" s="33"/>
      <c r="AZ894" s="33"/>
      <c r="BA894" s="33"/>
      <c r="BB894" s="33"/>
      <c r="BC894" s="33"/>
    </row>
    <row r="895" spans="1:55" ht="14.2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c r="AX895" s="33"/>
      <c r="AY895" s="33"/>
      <c r="AZ895" s="33"/>
      <c r="BA895" s="33"/>
      <c r="BB895" s="33"/>
      <c r="BC895" s="33"/>
    </row>
    <row r="896" spans="1:55" ht="14.2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c r="AY896" s="33"/>
      <c r="AZ896" s="33"/>
      <c r="BA896" s="33"/>
      <c r="BB896" s="33"/>
      <c r="BC896" s="33"/>
    </row>
    <row r="897" spans="1:55" ht="14.2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c r="AX897" s="33"/>
      <c r="AY897" s="33"/>
      <c r="AZ897" s="33"/>
      <c r="BA897" s="33"/>
      <c r="BB897" s="33"/>
      <c r="BC897" s="33"/>
    </row>
    <row r="898" spans="1:55" ht="14.2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c r="AV898" s="33"/>
      <c r="AW898" s="33"/>
      <c r="AX898" s="33"/>
      <c r="AY898" s="33"/>
      <c r="AZ898" s="33"/>
      <c r="BA898" s="33"/>
      <c r="BB898" s="33"/>
      <c r="BC898" s="33"/>
    </row>
    <row r="899" spans="1:55" ht="14.2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c r="AV899" s="33"/>
      <c r="AW899" s="33"/>
      <c r="AX899" s="33"/>
      <c r="AY899" s="33"/>
      <c r="AZ899" s="33"/>
      <c r="BA899" s="33"/>
      <c r="BB899" s="33"/>
      <c r="BC899" s="33"/>
    </row>
    <row r="900" spans="1:55" ht="14.2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c r="AX900" s="33"/>
      <c r="AY900" s="33"/>
      <c r="AZ900" s="33"/>
      <c r="BA900" s="33"/>
      <c r="BB900" s="33"/>
      <c r="BC900" s="33"/>
    </row>
    <row r="901" spans="1:55" ht="14.2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c r="AV901" s="33"/>
      <c r="AW901" s="33"/>
      <c r="AX901" s="33"/>
      <c r="AY901" s="33"/>
      <c r="AZ901" s="33"/>
      <c r="BA901" s="33"/>
      <c r="BB901" s="33"/>
      <c r="BC901" s="33"/>
    </row>
    <row r="902" spans="1:55" ht="14.2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c r="AS902" s="33"/>
      <c r="AT902" s="33"/>
      <c r="AU902" s="33"/>
      <c r="AV902" s="33"/>
      <c r="AW902" s="33"/>
      <c r="AX902" s="33"/>
      <c r="AY902" s="33"/>
      <c r="AZ902" s="33"/>
      <c r="BA902" s="33"/>
      <c r="BB902" s="33"/>
      <c r="BC902" s="33"/>
    </row>
    <row r="903" spans="1:55" ht="14.2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c r="AS903" s="33"/>
      <c r="AT903" s="33"/>
      <c r="AU903" s="33"/>
      <c r="AV903" s="33"/>
      <c r="AW903" s="33"/>
      <c r="AX903" s="33"/>
      <c r="AY903" s="33"/>
      <c r="AZ903" s="33"/>
      <c r="BA903" s="33"/>
      <c r="BB903" s="33"/>
      <c r="BC903" s="33"/>
    </row>
    <row r="904" spans="1:55" ht="14.2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c r="AS904" s="33"/>
      <c r="AT904" s="33"/>
      <c r="AU904" s="33"/>
      <c r="AV904" s="33"/>
      <c r="AW904" s="33"/>
      <c r="AX904" s="33"/>
      <c r="AY904" s="33"/>
      <c r="AZ904" s="33"/>
      <c r="BA904" s="33"/>
      <c r="BB904" s="33"/>
      <c r="BC904" s="33"/>
    </row>
    <row r="905" spans="1:55" ht="14.2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c r="AS905" s="33"/>
      <c r="AT905" s="33"/>
      <c r="AU905" s="33"/>
      <c r="AV905" s="33"/>
      <c r="AW905" s="33"/>
      <c r="AX905" s="33"/>
      <c r="AY905" s="33"/>
      <c r="AZ905" s="33"/>
      <c r="BA905" s="33"/>
      <c r="BB905" s="33"/>
      <c r="BC905" s="33"/>
    </row>
    <row r="906" spans="1:55" ht="14.2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c r="AV906" s="33"/>
      <c r="AW906" s="33"/>
      <c r="AX906" s="33"/>
      <c r="AY906" s="33"/>
      <c r="AZ906" s="33"/>
      <c r="BA906" s="33"/>
      <c r="BB906" s="33"/>
      <c r="BC906" s="33"/>
    </row>
    <row r="907" spans="1:55" ht="14.2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c r="AS907" s="33"/>
      <c r="AT907" s="33"/>
      <c r="AU907" s="33"/>
      <c r="AV907" s="33"/>
      <c r="AW907" s="33"/>
      <c r="AX907" s="33"/>
      <c r="AY907" s="33"/>
      <c r="AZ907" s="33"/>
      <c r="BA907" s="33"/>
      <c r="BB907" s="33"/>
      <c r="BC907" s="33"/>
    </row>
    <row r="908" spans="1:55" ht="14.2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c r="AS908" s="33"/>
      <c r="AT908" s="33"/>
      <c r="AU908" s="33"/>
      <c r="AV908" s="33"/>
      <c r="AW908" s="33"/>
      <c r="AX908" s="33"/>
      <c r="AY908" s="33"/>
      <c r="AZ908" s="33"/>
      <c r="BA908" s="33"/>
      <c r="BB908" s="33"/>
      <c r="BC908" s="33"/>
    </row>
    <row r="909" spans="1:55" ht="14.2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c r="AS909" s="33"/>
      <c r="AT909" s="33"/>
      <c r="AU909" s="33"/>
      <c r="AV909" s="33"/>
      <c r="AW909" s="33"/>
      <c r="AX909" s="33"/>
      <c r="AY909" s="33"/>
      <c r="AZ909" s="33"/>
      <c r="BA909" s="33"/>
      <c r="BB909" s="33"/>
      <c r="BC909" s="33"/>
    </row>
    <row r="910" spans="1:55" ht="14.2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c r="AS910" s="33"/>
      <c r="AT910" s="33"/>
      <c r="AU910" s="33"/>
      <c r="AV910" s="33"/>
      <c r="AW910" s="33"/>
      <c r="AX910" s="33"/>
      <c r="AY910" s="33"/>
      <c r="AZ910" s="33"/>
      <c r="BA910" s="33"/>
      <c r="BB910" s="33"/>
      <c r="BC910" s="33"/>
    </row>
    <row r="911" spans="1:55" ht="14.2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c r="AV911" s="33"/>
      <c r="AW911" s="33"/>
      <c r="AX911" s="33"/>
      <c r="AY911" s="33"/>
      <c r="AZ911" s="33"/>
      <c r="BA911" s="33"/>
      <c r="BB911" s="33"/>
      <c r="BC911" s="33"/>
    </row>
    <row r="912" spans="1:55" ht="14.2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c r="AV912" s="33"/>
      <c r="AW912" s="33"/>
      <c r="AX912" s="33"/>
      <c r="AY912" s="33"/>
      <c r="AZ912" s="33"/>
      <c r="BA912" s="33"/>
      <c r="BB912" s="33"/>
      <c r="BC912" s="33"/>
    </row>
    <row r="913" spans="1:55" ht="14.2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c r="AV913" s="33"/>
      <c r="AW913" s="33"/>
      <c r="AX913" s="33"/>
      <c r="AY913" s="33"/>
      <c r="AZ913" s="33"/>
      <c r="BA913" s="33"/>
      <c r="BB913" s="33"/>
      <c r="BC913" s="33"/>
    </row>
    <row r="914" spans="1:55" ht="14.2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c r="AX914" s="33"/>
      <c r="AY914" s="33"/>
      <c r="AZ914" s="33"/>
      <c r="BA914" s="33"/>
      <c r="BB914" s="33"/>
      <c r="BC914" s="33"/>
    </row>
    <row r="915" spans="1:55" ht="14.2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c r="AV915" s="33"/>
      <c r="AW915" s="33"/>
      <c r="AX915" s="33"/>
      <c r="AY915" s="33"/>
      <c r="AZ915" s="33"/>
      <c r="BA915" s="33"/>
      <c r="BB915" s="33"/>
      <c r="BC915" s="33"/>
    </row>
    <row r="916" spans="1:55" ht="14.2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c r="AX916" s="33"/>
      <c r="AY916" s="33"/>
      <c r="AZ916" s="33"/>
      <c r="BA916" s="33"/>
      <c r="BB916" s="33"/>
      <c r="BC916" s="33"/>
    </row>
    <row r="917" spans="1:55" ht="14.2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c r="AS917" s="33"/>
      <c r="AT917" s="33"/>
      <c r="AU917" s="33"/>
      <c r="AV917" s="33"/>
      <c r="AW917" s="33"/>
      <c r="AX917" s="33"/>
      <c r="AY917" s="33"/>
      <c r="AZ917" s="33"/>
      <c r="BA917" s="33"/>
      <c r="BB917" s="33"/>
      <c r="BC917" s="33"/>
    </row>
    <row r="918" spans="1:55" ht="14.2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c r="AX918" s="33"/>
      <c r="AY918" s="33"/>
      <c r="AZ918" s="33"/>
      <c r="BA918" s="33"/>
      <c r="BB918" s="33"/>
      <c r="BC918" s="33"/>
    </row>
    <row r="919" spans="1:55" ht="14.2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c r="AS919" s="33"/>
      <c r="AT919" s="33"/>
      <c r="AU919" s="33"/>
      <c r="AV919" s="33"/>
      <c r="AW919" s="33"/>
      <c r="AX919" s="33"/>
      <c r="AY919" s="33"/>
      <c r="AZ919" s="33"/>
      <c r="BA919" s="33"/>
      <c r="BB919" s="33"/>
      <c r="BC919" s="33"/>
    </row>
    <row r="920" spans="1:55" ht="14.2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c r="AS920" s="33"/>
      <c r="AT920" s="33"/>
      <c r="AU920" s="33"/>
      <c r="AV920" s="33"/>
      <c r="AW920" s="33"/>
      <c r="AX920" s="33"/>
      <c r="AY920" s="33"/>
      <c r="AZ920" s="33"/>
      <c r="BA920" s="33"/>
      <c r="BB920" s="33"/>
      <c r="BC920" s="33"/>
    </row>
    <row r="921" spans="1:55" ht="14.2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c r="AV921" s="33"/>
      <c r="AW921" s="33"/>
      <c r="AX921" s="33"/>
      <c r="AY921" s="33"/>
      <c r="AZ921" s="33"/>
      <c r="BA921" s="33"/>
      <c r="BB921" s="33"/>
      <c r="BC921" s="33"/>
    </row>
    <row r="922" spans="1:55" ht="14.2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c r="AS922" s="33"/>
      <c r="AT922" s="33"/>
      <c r="AU922" s="33"/>
      <c r="AV922" s="33"/>
      <c r="AW922" s="33"/>
      <c r="AX922" s="33"/>
      <c r="AY922" s="33"/>
      <c r="AZ922" s="33"/>
      <c r="BA922" s="33"/>
      <c r="BB922" s="33"/>
      <c r="BC922" s="33"/>
    </row>
    <row r="923" spans="1:55" ht="14.2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c r="AX923" s="33"/>
      <c r="AY923" s="33"/>
      <c r="AZ923" s="33"/>
      <c r="BA923" s="33"/>
      <c r="BB923" s="33"/>
      <c r="BC923" s="33"/>
    </row>
    <row r="924" spans="1:55" ht="14.2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c r="AS924" s="33"/>
      <c r="AT924" s="33"/>
      <c r="AU924" s="33"/>
      <c r="AV924" s="33"/>
      <c r="AW924" s="33"/>
      <c r="AX924" s="33"/>
      <c r="AY924" s="33"/>
      <c r="AZ924" s="33"/>
      <c r="BA924" s="33"/>
      <c r="BB924" s="33"/>
      <c r="BC924" s="33"/>
    </row>
    <row r="925" spans="1:55" ht="14.2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c r="AS925" s="33"/>
      <c r="AT925" s="33"/>
      <c r="AU925" s="33"/>
      <c r="AV925" s="33"/>
      <c r="AW925" s="33"/>
      <c r="AX925" s="33"/>
      <c r="AY925" s="33"/>
      <c r="AZ925" s="33"/>
      <c r="BA925" s="33"/>
      <c r="BB925" s="33"/>
      <c r="BC925" s="33"/>
    </row>
    <row r="926" spans="1:55" ht="14.2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c r="AX926" s="33"/>
      <c r="AY926" s="33"/>
      <c r="AZ926" s="33"/>
      <c r="BA926" s="33"/>
      <c r="BB926" s="33"/>
      <c r="BC926" s="33"/>
    </row>
    <row r="927" spans="1:55" ht="14.2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c r="AS927" s="33"/>
      <c r="AT927" s="33"/>
      <c r="AU927" s="33"/>
      <c r="AV927" s="33"/>
      <c r="AW927" s="33"/>
      <c r="AX927" s="33"/>
      <c r="AY927" s="33"/>
      <c r="AZ927" s="33"/>
      <c r="BA927" s="33"/>
      <c r="BB927" s="33"/>
      <c r="BC927" s="33"/>
    </row>
    <row r="928" spans="1:55" ht="14.2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c r="AX928" s="33"/>
      <c r="AY928" s="33"/>
      <c r="AZ928" s="33"/>
      <c r="BA928" s="33"/>
      <c r="BB928" s="33"/>
      <c r="BC928" s="33"/>
    </row>
    <row r="929" spans="1:55" ht="14.2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c r="AV929" s="33"/>
      <c r="AW929" s="33"/>
      <c r="AX929" s="33"/>
      <c r="AY929" s="33"/>
      <c r="AZ929" s="33"/>
      <c r="BA929" s="33"/>
      <c r="BB929" s="33"/>
      <c r="BC929" s="33"/>
    </row>
    <row r="930" spans="1:55" ht="14.2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c r="AV930" s="33"/>
      <c r="AW930" s="33"/>
      <c r="AX930" s="33"/>
      <c r="AY930" s="33"/>
      <c r="AZ930" s="33"/>
      <c r="BA930" s="33"/>
      <c r="BB930" s="33"/>
      <c r="BC930" s="33"/>
    </row>
    <row r="931" spans="1:55" ht="14.2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c r="AV931" s="33"/>
      <c r="AW931" s="33"/>
      <c r="AX931" s="33"/>
      <c r="AY931" s="33"/>
      <c r="AZ931" s="33"/>
      <c r="BA931" s="33"/>
      <c r="BB931" s="33"/>
      <c r="BC931" s="33"/>
    </row>
    <row r="932" spans="1:55" ht="14.2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c r="AV932" s="33"/>
      <c r="AW932" s="33"/>
      <c r="AX932" s="33"/>
      <c r="AY932" s="33"/>
      <c r="AZ932" s="33"/>
      <c r="BA932" s="33"/>
      <c r="BB932" s="33"/>
      <c r="BC932" s="33"/>
    </row>
    <row r="933" spans="1:55" ht="14.2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c r="AV933" s="33"/>
      <c r="AW933" s="33"/>
      <c r="AX933" s="33"/>
      <c r="AY933" s="33"/>
      <c r="AZ933" s="33"/>
      <c r="BA933" s="33"/>
      <c r="BB933" s="33"/>
      <c r="BC933" s="33"/>
    </row>
    <row r="934" spans="1:55" ht="14.2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c r="AS934" s="33"/>
      <c r="AT934" s="33"/>
      <c r="AU934" s="33"/>
      <c r="AV934" s="33"/>
      <c r="AW934" s="33"/>
      <c r="AX934" s="33"/>
      <c r="AY934" s="33"/>
      <c r="AZ934" s="33"/>
      <c r="BA934" s="33"/>
      <c r="BB934" s="33"/>
      <c r="BC934" s="33"/>
    </row>
    <row r="935" spans="1:55" ht="14.2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c r="AS935" s="33"/>
      <c r="AT935" s="33"/>
      <c r="AU935" s="33"/>
      <c r="AV935" s="33"/>
      <c r="AW935" s="33"/>
      <c r="AX935" s="33"/>
      <c r="AY935" s="33"/>
      <c r="AZ935" s="33"/>
      <c r="BA935" s="33"/>
      <c r="BB935" s="33"/>
      <c r="BC935" s="33"/>
    </row>
    <row r="936" spans="1:55" ht="14.2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c r="AV936" s="33"/>
      <c r="AW936" s="33"/>
      <c r="AX936" s="33"/>
      <c r="AY936" s="33"/>
      <c r="AZ936" s="33"/>
      <c r="BA936" s="33"/>
      <c r="BB936" s="33"/>
      <c r="BC936" s="33"/>
    </row>
    <row r="937" spans="1:55" ht="14.2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c r="AS937" s="33"/>
      <c r="AT937" s="33"/>
      <c r="AU937" s="33"/>
      <c r="AV937" s="33"/>
      <c r="AW937" s="33"/>
      <c r="AX937" s="33"/>
      <c r="AY937" s="33"/>
      <c r="AZ937" s="33"/>
      <c r="BA937" s="33"/>
      <c r="BB937" s="33"/>
      <c r="BC937" s="33"/>
    </row>
    <row r="938" spans="1:55" ht="14.2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c r="AS938" s="33"/>
      <c r="AT938" s="33"/>
      <c r="AU938" s="33"/>
      <c r="AV938" s="33"/>
      <c r="AW938" s="33"/>
      <c r="AX938" s="33"/>
      <c r="AY938" s="33"/>
      <c r="AZ938" s="33"/>
      <c r="BA938" s="33"/>
      <c r="BB938" s="33"/>
      <c r="BC938" s="33"/>
    </row>
    <row r="939" spans="1:55" ht="14.2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c r="AS939" s="33"/>
      <c r="AT939" s="33"/>
      <c r="AU939" s="33"/>
      <c r="AV939" s="33"/>
      <c r="AW939" s="33"/>
      <c r="AX939" s="33"/>
      <c r="AY939" s="33"/>
      <c r="AZ939" s="33"/>
      <c r="BA939" s="33"/>
      <c r="BB939" s="33"/>
      <c r="BC939" s="33"/>
    </row>
    <row r="940" spans="1:55" ht="14.2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c r="AS940" s="33"/>
      <c r="AT940" s="33"/>
      <c r="AU940" s="33"/>
      <c r="AV940" s="33"/>
      <c r="AW940" s="33"/>
      <c r="AX940" s="33"/>
      <c r="AY940" s="33"/>
      <c r="AZ940" s="33"/>
      <c r="BA940" s="33"/>
      <c r="BB940" s="33"/>
      <c r="BC940" s="33"/>
    </row>
    <row r="941" spans="1:55" ht="14.2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c r="BC941" s="33"/>
    </row>
    <row r="942" spans="1:55" ht="14.2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AY942" s="33"/>
      <c r="AZ942" s="33"/>
      <c r="BA942" s="33"/>
      <c r="BB942" s="33"/>
      <c r="BC942" s="33"/>
    </row>
    <row r="943" spans="1:55" ht="14.2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AY943" s="33"/>
      <c r="AZ943" s="33"/>
      <c r="BA943" s="33"/>
      <c r="BB943" s="33"/>
      <c r="BC943" s="33"/>
    </row>
    <row r="944" spans="1:55" ht="14.2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AY944" s="33"/>
      <c r="AZ944" s="33"/>
      <c r="BA944" s="33"/>
      <c r="BB944" s="33"/>
      <c r="BC944" s="33"/>
    </row>
    <row r="945" spans="1:55" ht="14.2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c r="AS945" s="33"/>
      <c r="AT945" s="33"/>
      <c r="AU945" s="33"/>
      <c r="AV945" s="33"/>
      <c r="AW945" s="33"/>
      <c r="AX945" s="33"/>
      <c r="AY945" s="33"/>
      <c r="AZ945" s="33"/>
      <c r="BA945" s="33"/>
      <c r="BB945" s="33"/>
      <c r="BC945" s="33"/>
    </row>
    <row r="946" spans="1:55" ht="14.2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c r="AV946" s="33"/>
      <c r="AW946" s="33"/>
      <c r="AX946" s="33"/>
      <c r="AY946" s="33"/>
      <c r="AZ946" s="33"/>
      <c r="BA946" s="33"/>
      <c r="BB946" s="33"/>
      <c r="BC946" s="33"/>
    </row>
    <row r="947" spans="1:55" ht="14.2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c r="AS947" s="33"/>
      <c r="AT947" s="33"/>
      <c r="AU947" s="33"/>
      <c r="AV947" s="33"/>
      <c r="AW947" s="33"/>
      <c r="AX947" s="33"/>
      <c r="AY947" s="33"/>
      <c r="AZ947" s="33"/>
      <c r="BA947" s="33"/>
      <c r="BB947" s="33"/>
      <c r="BC947" s="33"/>
    </row>
    <row r="948" spans="1:55" ht="14.2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c r="AS948" s="33"/>
      <c r="AT948" s="33"/>
      <c r="AU948" s="33"/>
      <c r="AV948" s="33"/>
      <c r="AW948" s="33"/>
      <c r="AX948" s="33"/>
      <c r="AY948" s="33"/>
      <c r="AZ948" s="33"/>
      <c r="BA948" s="33"/>
      <c r="BB948" s="33"/>
      <c r="BC948" s="33"/>
    </row>
    <row r="949" spans="1:55" ht="14.2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c r="AS949" s="33"/>
      <c r="AT949" s="33"/>
      <c r="AU949" s="33"/>
      <c r="AV949" s="33"/>
      <c r="AW949" s="33"/>
      <c r="AX949" s="33"/>
      <c r="AY949" s="33"/>
      <c r="AZ949" s="33"/>
      <c r="BA949" s="33"/>
      <c r="BB949" s="33"/>
      <c r="BC949" s="33"/>
    </row>
    <row r="950" spans="1:55" ht="14.2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c r="AS950" s="33"/>
      <c r="AT950" s="33"/>
      <c r="AU950" s="33"/>
      <c r="AV950" s="33"/>
      <c r="AW950" s="33"/>
      <c r="AX950" s="33"/>
      <c r="AY950" s="33"/>
      <c r="AZ950" s="33"/>
      <c r="BA950" s="33"/>
      <c r="BB950" s="33"/>
      <c r="BC950" s="33"/>
    </row>
    <row r="951" spans="1:55" ht="14.2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c r="AS951" s="33"/>
      <c r="AT951" s="33"/>
      <c r="AU951" s="33"/>
      <c r="AV951" s="33"/>
      <c r="AW951" s="33"/>
      <c r="AX951" s="33"/>
      <c r="AY951" s="33"/>
      <c r="AZ951" s="33"/>
      <c r="BA951" s="33"/>
      <c r="BB951" s="33"/>
      <c r="BC951" s="33"/>
    </row>
    <row r="952" spans="1:55" ht="14.2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33"/>
      <c r="AY952" s="33"/>
      <c r="AZ952" s="33"/>
      <c r="BA952" s="33"/>
      <c r="BB952" s="33"/>
      <c r="BC952" s="33"/>
    </row>
    <row r="953" spans="1:55" ht="14.2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c r="AS953" s="33"/>
      <c r="AT953" s="33"/>
      <c r="AU953" s="33"/>
      <c r="AV953" s="33"/>
      <c r="AW953" s="33"/>
      <c r="AX953" s="33"/>
      <c r="AY953" s="33"/>
      <c r="AZ953" s="33"/>
      <c r="BA953" s="33"/>
      <c r="BB953" s="33"/>
      <c r="BC953" s="33"/>
    </row>
    <row r="954" spans="1:55" ht="14.2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c r="AV954" s="33"/>
      <c r="AW954" s="33"/>
      <c r="AX954" s="33"/>
      <c r="AY954" s="33"/>
      <c r="AZ954" s="33"/>
      <c r="BA954" s="33"/>
      <c r="BB954" s="33"/>
      <c r="BC954" s="33"/>
    </row>
    <row r="955" spans="1:55" ht="14.2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c r="AS955" s="33"/>
      <c r="AT955" s="33"/>
      <c r="AU955" s="33"/>
      <c r="AV955" s="33"/>
      <c r="AW955" s="33"/>
      <c r="AX955" s="33"/>
      <c r="AY955" s="33"/>
      <c r="AZ955" s="33"/>
      <c r="BA955" s="33"/>
      <c r="BB955" s="33"/>
      <c r="BC955" s="33"/>
    </row>
    <row r="956" spans="1:55" ht="14.2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c r="AW956" s="33"/>
      <c r="AX956" s="33"/>
      <c r="AY956" s="33"/>
      <c r="AZ956" s="33"/>
      <c r="BA956" s="33"/>
      <c r="BB956" s="33"/>
      <c r="BC956" s="33"/>
    </row>
    <row r="957" spans="1:55" ht="14.2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c r="AS957" s="33"/>
      <c r="AT957" s="33"/>
      <c r="AU957" s="33"/>
      <c r="AV957" s="33"/>
      <c r="AW957" s="33"/>
      <c r="AX957" s="33"/>
      <c r="AY957" s="33"/>
      <c r="AZ957" s="33"/>
      <c r="BA957" s="33"/>
      <c r="BB957" s="33"/>
      <c r="BC957" s="33"/>
    </row>
    <row r="958" spans="1:55" ht="14.2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c r="AV958" s="33"/>
      <c r="AW958" s="33"/>
      <c r="AX958" s="33"/>
      <c r="AY958" s="33"/>
      <c r="AZ958" s="33"/>
      <c r="BA958" s="33"/>
      <c r="BB958" s="33"/>
      <c r="BC958" s="33"/>
    </row>
    <row r="959" spans="1:55" ht="14.2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c r="AV959" s="33"/>
      <c r="AW959" s="33"/>
      <c r="AX959" s="33"/>
      <c r="AY959" s="33"/>
      <c r="AZ959" s="33"/>
      <c r="BA959" s="33"/>
      <c r="BB959" s="33"/>
      <c r="BC959" s="33"/>
    </row>
    <row r="960" spans="1:55" ht="14.2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c r="AS960" s="33"/>
      <c r="AT960" s="33"/>
      <c r="AU960" s="33"/>
      <c r="AV960" s="33"/>
      <c r="AW960" s="33"/>
      <c r="AX960" s="33"/>
      <c r="AY960" s="33"/>
      <c r="AZ960" s="33"/>
      <c r="BA960" s="33"/>
      <c r="BB960" s="33"/>
      <c r="BC960" s="33"/>
    </row>
    <row r="961" spans="1:55" ht="14.2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c r="AS961" s="33"/>
      <c r="AT961" s="33"/>
      <c r="AU961" s="33"/>
      <c r="AV961" s="33"/>
      <c r="AW961" s="33"/>
      <c r="AX961" s="33"/>
      <c r="AY961" s="33"/>
      <c r="AZ961" s="33"/>
      <c r="BA961" s="33"/>
      <c r="BB961" s="33"/>
      <c r="BC961" s="33"/>
    </row>
    <row r="962" spans="1:55" ht="14.2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c r="AX962" s="33"/>
      <c r="AY962" s="33"/>
      <c r="AZ962" s="33"/>
      <c r="BA962" s="33"/>
      <c r="BB962" s="33"/>
      <c r="BC962" s="33"/>
    </row>
    <row r="963" spans="1:55" ht="14.2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c r="AX963" s="33"/>
      <c r="AY963" s="33"/>
      <c r="AZ963" s="33"/>
      <c r="BA963" s="33"/>
      <c r="BB963" s="33"/>
      <c r="BC963" s="33"/>
    </row>
    <row r="964" spans="1:55" ht="14.2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c r="AS964" s="33"/>
      <c r="AT964" s="33"/>
      <c r="AU964" s="33"/>
      <c r="AV964" s="33"/>
      <c r="AW964" s="33"/>
      <c r="AX964" s="33"/>
      <c r="AY964" s="33"/>
      <c r="AZ964" s="33"/>
      <c r="BA964" s="33"/>
      <c r="BB964" s="33"/>
      <c r="BC964" s="33"/>
    </row>
    <row r="965" spans="1:55" ht="14.2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c r="AS965" s="33"/>
      <c r="AT965" s="33"/>
      <c r="AU965" s="33"/>
      <c r="AV965" s="33"/>
      <c r="AW965" s="33"/>
      <c r="AX965" s="33"/>
      <c r="AY965" s="33"/>
      <c r="AZ965" s="33"/>
      <c r="BA965" s="33"/>
      <c r="BB965" s="33"/>
      <c r="BC965" s="33"/>
    </row>
    <row r="966" spans="1:55" ht="14.2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row>
    <row r="967" spans="1:55" ht="14.2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c r="BC967" s="33"/>
    </row>
    <row r="968" spans="1:55" ht="14.2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c r="BC968" s="33"/>
    </row>
    <row r="969" spans="1:55" ht="14.2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3"/>
      <c r="AR969" s="33"/>
      <c r="AS969" s="33"/>
      <c r="AT969" s="33"/>
      <c r="AU969" s="33"/>
      <c r="AV969" s="33"/>
      <c r="AW969" s="33"/>
      <c r="AX969" s="33"/>
      <c r="AY969" s="33"/>
      <c r="AZ969" s="33"/>
      <c r="BA969" s="33"/>
      <c r="BB969" s="33"/>
      <c r="BC969" s="33"/>
    </row>
    <row r="970" spans="1:55" ht="14.2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3"/>
      <c r="AR970" s="33"/>
      <c r="AS970" s="33"/>
      <c r="AT970" s="33"/>
      <c r="AU970" s="33"/>
      <c r="AV970" s="33"/>
      <c r="AW970" s="33"/>
      <c r="AX970" s="33"/>
      <c r="AY970" s="33"/>
      <c r="AZ970" s="33"/>
      <c r="BA970" s="33"/>
      <c r="BB970" s="33"/>
      <c r="BC970" s="33"/>
    </row>
    <row r="971" spans="1:55" ht="14.2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AZ971" s="33"/>
      <c r="BA971" s="33"/>
      <c r="BB971" s="33"/>
      <c r="BC971" s="33"/>
    </row>
    <row r="972" spans="1:55" ht="14.2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AY972" s="33"/>
      <c r="AZ972" s="33"/>
      <c r="BA972" s="33"/>
      <c r="BB972" s="33"/>
      <c r="BC972" s="33"/>
    </row>
    <row r="973" spans="1:55" ht="14.2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AY973" s="33"/>
      <c r="AZ973" s="33"/>
      <c r="BA973" s="33"/>
      <c r="BB973" s="33"/>
      <c r="BC973" s="33"/>
    </row>
    <row r="974" spans="1:55" ht="14.2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AY974" s="33"/>
      <c r="AZ974" s="33"/>
      <c r="BA974" s="33"/>
      <c r="BB974" s="33"/>
      <c r="BC974" s="33"/>
    </row>
    <row r="975" spans="1:55" ht="14.2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c r="AV975" s="33"/>
      <c r="AW975" s="33"/>
      <c r="AX975" s="33"/>
      <c r="AY975" s="33"/>
      <c r="AZ975" s="33"/>
      <c r="BA975" s="33"/>
      <c r="BB975" s="33"/>
      <c r="BC975" s="33"/>
    </row>
    <row r="976" spans="1:55" ht="14.2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c r="AX976" s="33"/>
      <c r="AY976" s="33"/>
      <c r="AZ976" s="33"/>
      <c r="BA976" s="33"/>
      <c r="BB976" s="33"/>
      <c r="BC976" s="33"/>
    </row>
    <row r="977" spans="1:55" ht="14.2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c r="AQ977" s="33"/>
      <c r="AR977" s="33"/>
      <c r="AS977" s="33"/>
      <c r="AT977" s="33"/>
      <c r="AU977" s="33"/>
      <c r="AV977" s="33"/>
      <c r="AW977" s="33"/>
      <c r="AX977" s="33"/>
      <c r="AY977" s="33"/>
      <c r="AZ977" s="33"/>
      <c r="BA977" s="33"/>
      <c r="BB977" s="33"/>
      <c r="BC977" s="33"/>
    </row>
    <row r="978" spans="1:55" ht="14.2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c r="AQ978" s="33"/>
      <c r="AR978" s="33"/>
      <c r="AS978" s="33"/>
      <c r="AT978" s="33"/>
      <c r="AU978" s="33"/>
      <c r="AV978" s="33"/>
      <c r="AW978" s="33"/>
      <c r="AX978" s="33"/>
      <c r="AY978" s="33"/>
      <c r="AZ978" s="33"/>
      <c r="BA978" s="33"/>
      <c r="BB978" s="33"/>
      <c r="BC978" s="33"/>
    </row>
    <row r="979" spans="1:55" ht="14.2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c r="AQ979" s="33"/>
      <c r="AR979" s="33"/>
      <c r="AS979" s="33"/>
      <c r="AT979" s="33"/>
      <c r="AU979" s="33"/>
      <c r="AV979" s="33"/>
      <c r="AW979" s="33"/>
      <c r="AX979" s="33"/>
      <c r="AY979" s="33"/>
      <c r="AZ979" s="33"/>
      <c r="BA979" s="33"/>
      <c r="BB979" s="33"/>
      <c r="BC979" s="33"/>
    </row>
    <row r="980" spans="1:55" ht="14.2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c r="AQ980" s="33"/>
      <c r="AR980" s="33"/>
      <c r="AS980" s="33"/>
      <c r="AT980" s="33"/>
      <c r="AU980" s="33"/>
      <c r="AV980" s="33"/>
      <c r="AW980" s="33"/>
      <c r="AX980" s="33"/>
      <c r="AY980" s="33"/>
      <c r="AZ980" s="33"/>
      <c r="BA980" s="33"/>
      <c r="BB980" s="33"/>
      <c r="BC980" s="33"/>
    </row>
    <row r="981" spans="1:55" ht="14.2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c r="AQ981" s="33"/>
      <c r="AR981" s="33"/>
      <c r="AS981" s="33"/>
      <c r="AT981" s="33"/>
      <c r="AU981" s="33"/>
      <c r="AV981" s="33"/>
      <c r="AW981" s="33"/>
      <c r="AX981" s="33"/>
      <c r="AY981" s="33"/>
      <c r="AZ981" s="33"/>
      <c r="BA981" s="33"/>
      <c r="BB981" s="33"/>
      <c r="BC981" s="33"/>
    </row>
    <row r="982" spans="1:55" ht="14.2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c r="AQ982" s="33"/>
      <c r="AR982" s="33"/>
      <c r="AS982" s="33"/>
      <c r="AT982" s="33"/>
      <c r="AU982" s="33"/>
      <c r="AV982" s="33"/>
      <c r="AW982" s="33"/>
      <c r="AX982" s="33"/>
      <c r="AY982" s="33"/>
      <c r="AZ982" s="33"/>
      <c r="BA982" s="33"/>
      <c r="BB982" s="33"/>
      <c r="BC982" s="33"/>
    </row>
    <row r="983" spans="1:55" ht="14.2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c r="AQ983" s="33"/>
      <c r="AR983" s="33"/>
      <c r="AS983" s="33"/>
      <c r="AT983" s="33"/>
      <c r="AU983" s="33"/>
      <c r="AV983" s="33"/>
      <c r="AW983" s="33"/>
      <c r="AX983" s="33"/>
      <c r="AY983" s="33"/>
      <c r="AZ983" s="33"/>
      <c r="BA983" s="33"/>
      <c r="BB983" s="33"/>
      <c r="BC983" s="33"/>
    </row>
    <row r="984" spans="1:55" ht="14.2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c r="AQ984" s="33"/>
      <c r="AR984" s="33"/>
      <c r="AS984" s="33"/>
      <c r="AT984" s="33"/>
      <c r="AU984" s="33"/>
      <c r="AV984" s="33"/>
      <c r="AW984" s="33"/>
      <c r="AX984" s="33"/>
      <c r="AY984" s="33"/>
      <c r="AZ984" s="33"/>
      <c r="BA984" s="33"/>
      <c r="BB984" s="33"/>
      <c r="BC984" s="33"/>
    </row>
    <row r="985" spans="1:55" ht="14.2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c r="AQ985" s="33"/>
      <c r="AR985" s="33"/>
      <c r="AS985" s="33"/>
      <c r="AT985" s="33"/>
      <c r="AU985" s="33"/>
      <c r="AV985" s="33"/>
      <c r="AW985" s="33"/>
      <c r="AX985" s="33"/>
      <c r="AY985" s="33"/>
      <c r="AZ985" s="33"/>
      <c r="BA985" s="33"/>
      <c r="BB985" s="33"/>
      <c r="BC985" s="33"/>
    </row>
    <row r="986" spans="1:55" ht="14.2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3"/>
      <c r="AR986" s="33"/>
      <c r="AS986" s="33"/>
      <c r="AT986" s="33"/>
      <c r="AU986" s="33"/>
      <c r="AV986" s="33"/>
      <c r="AW986" s="33"/>
      <c r="AX986" s="33"/>
      <c r="AY986" s="33"/>
      <c r="AZ986" s="33"/>
      <c r="BA986" s="33"/>
      <c r="BB986" s="33"/>
      <c r="BC986" s="33"/>
    </row>
    <row r="987" spans="1:55" ht="14.2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3"/>
      <c r="AR987" s="33"/>
      <c r="AS987" s="33"/>
      <c r="AT987" s="33"/>
      <c r="AU987" s="33"/>
      <c r="AV987" s="33"/>
      <c r="AW987" s="33"/>
      <c r="AX987" s="33"/>
      <c r="AY987" s="33"/>
      <c r="AZ987" s="33"/>
      <c r="BA987" s="33"/>
      <c r="BB987" s="33"/>
      <c r="BC987" s="33"/>
    </row>
    <row r="988" spans="1:55" ht="14.2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3"/>
      <c r="AR988" s="33"/>
      <c r="AS988" s="33"/>
      <c r="AT988" s="33"/>
      <c r="AU988" s="33"/>
      <c r="AV988" s="33"/>
      <c r="AW988" s="33"/>
      <c r="AX988" s="33"/>
      <c r="AY988" s="33"/>
      <c r="AZ988" s="33"/>
      <c r="BA988" s="33"/>
      <c r="BB988" s="33"/>
      <c r="BC988" s="33"/>
    </row>
    <row r="989" spans="1:55" ht="14.2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3"/>
      <c r="AR989" s="33"/>
      <c r="AS989" s="33"/>
      <c r="AT989" s="33"/>
      <c r="AU989" s="33"/>
      <c r="AV989" s="33"/>
      <c r="AW989" s="33"/>
      <c r="AX989" s="33"/>
      <c r="AY989" s="33"/>
      <c r="AZ989" s="33"/>
      <c r="BA989" s="33"/>
      <c r="BB989" s="33"/>
      <c r="BC989" s="33"/>
    </row>
    <row r="990" spans="1:55" ht="14.2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3"/>
      <c r="AR990" s="33"/>
      <c r="AS990" s="33"/>
      <c r="AT990" s="33"/>
      <c r="AU990" s="33"/>
      <c r="AV990" s="33"/>
      <c r="AW990" s="33"/>
      <c r="AX990" s="33"/>
      <c r="AY990" s="33"/>
      <c r="AZ990" s="33"/>
      <c r="BA990" s="33"/>
      <c r="BB990" s="33"/>
      <c r="BC990" s="33"/>
    </row>
    <row r="991" spans="1:55" ht="14.2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3"/>
      <c r="AR991" s="33"/>
      <c r="AS991" s="33"/>
      <c r="AT991" s="33"/>
      <c r="AU991" s="33"/>
      <c r="AV991" s="33"/>
      <c r="AW991" s="33"/>
      <c r="AX991" s="33"/>
      <c r="AY991" s="33"/>
      <c r="AZ991" s="33"/>
      <c r="BA991" s="33"/>
      <c r="BB991" s="33"/>
      <c r="BC991" s="33"/>
    </row>
    <row r="992" spans="1:55" ht="14.2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c r="AS992" s="33"/>
      <c r="AT992" s="33"/>
      <c r="AU992" s="33"/>
      <c r="AV992" s="33"/>
      <c r="AW992" s="33"/>
      <c r="AX992" s="33"/>
      <c r="AY992" s="33"/>
      <c r="AZ992" s="33"/>
      <c r="BA992" s="33"/>
      <c r="BB992" s="33"/>
      <c r="BC992" s="33"/>
    </row>
    <row r="993" spans="1:55" ht="14.2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3"/>
      <c r="AR993" s="33"/>
      <c r="AS993" s="33"/>
      <c r="AT993" s="33"/>
      <c r="AU993" s="33"/>
      <c r="AV993" s="33"/>
      <c r="AW993" s="33"/>
      <c r="AX993" s="33"/>
      <c r="AY993" s="33"/>
      <c r="AZ993" s="33"/>
      <c r="BA993" s="33"/>
      <c r="BB993" s="33"/>
      <c r="BC993" s="33"/>
    </row>
    <row r="994" spans="1:55" ht="14.2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c r="AS994" s="33"/>
      <c r="AT994" s="33"/>
      <c r="AU994" s="33"/>
      <c r="AV994" s="33"/>
      <c r="AW994" s="33"/>
      <c r="AX994" s="33"/>
      <c r="AY994" s="33"/>
      <c r="AZ994" s="33"/>
      <c r="BA994" s="33"/>
      <c r="BB994" s="33"/>
      <c r="BC994" s="33"/>
    </row>
    <row r="995" spans="1:55" ht="14.2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3"/>
      <c r="AR995" s="33"/>
      <c r="AS995" s="33"/>
      <c r="AT995" s="33"/>
      <c r="AU995" s="33"/>
      <c r="AV995" s="33"/>
      <c r="AW995" s="33"/>
      <c r="AX995" s="33"/>
      <c r="AY995" s="33"/>
      <c r="AZ995" s="33"/>
      <c r="BA995" s="33"/>
      <c r="BB995" s="33"/>
      <c r="BC995" s="33"/>
    </row>
    <row r="996" spans="1:55" ht="14.2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c r="AS996" s="33"/>
      <c r="AT996" s="33"/>
      <c r="AU996" s="33"/>
      <c r="AV996" s="33"/>
      <c r="AW996" s="33"/>
      <c r="AX996" s="33"/>
      <c r="AY996" s="33"/>
      <c r="AZ996" s="33"/>
      <c r="BA996" s="33"/>
      <c r="BB996" s="33"/>
      <c r="BC996" s="33"/>
    </row>
    <row r="997" spans="1:55" ht="14.2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3"/>
      <c r="AR997" s="33"/>
      <c r="AS997" s="33"/>
      <c r="AT997" s="33"/>
      <c r="AU997" s="33"/>
      <c r="AV997" s="33"/>
      <c r="AW997" s="33"/>
      <c r="AX997" s="33"/>
      <c r="AY997" s="33"/>
      <c r="AZ997" s="33"/>
      <c r="BA997" s="33"/>
      <c r="BB997" s="33"/>
      <c r="BC997" s="33"/>
    </row>
    <row r="998" spans="1:55" ht="14.2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3"/>
      <c r="AR998" s="33"/>
      <c r="AS998" s="33"/>
      <c r="AT998" s="33"/>
      <c r="AU998" s="33"/>
      <c r="AV998" s="33"/>
      <c r="AW998" s="33"/>
      <c r="AX998" s="33"/>
      <c r="AY998" s="33"/>
      <c r="AZ998" s="33"/>
      <c r="BA998" s="33"/>
      <c r="BB998" s="33"/>
      <c r="BC998" s="33"/>
    </row>
    <row r="999" spans="1:55" ht="14.2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3"/>
      <c r="AR999" s="33"/>
      <c r="AS999" s="33"/>
      <c r="AT999" s="33"/>
      <c r="AU999" s="33"/>
      <c r="AV999" s="33"/>
      <c r="AW999" s="33"/>
      <c r="AX999" s="33"/>
      <c r="AY999" s="33"/>
      <c r="AZ999" s="33"/>
      <c r="BA999" s="33"/>
      <c r="BB999" s="33"/>
      <c r="BC999" s="33"/>
    </row>
    <row r="1000" spans="1:55" ht="14.2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3"/>
      <c r="AR1000" s="33"/>
      <c r="AS1000" s="33"/>
      <c r="AT1000" s="33"/>
      <c r="AU1000" s="33"/>
      <c r="AV1000" s="33"/>
      <c r="AW1000" s="33"/>
      <c r="AX1000" s="33"/>
      <c r="AY1000" s="33"/>
      <c r="AZ1000" s="33"/>
      <c r="BA1000" s="33"/>
      <c r="BB1000" s="33"/>
      <c r="BC1000" s="33"/>
    </row>
  </sheetData>
  <mergeCells count="149">
    <mergeCell ref="R12:AZ12"/>
    <mergeCell ref="BA12:BC12"/>
    <mergeCell ref="A13:G13"/>
    <mergeCell ref="H13:L13"/>
    <mergeCell ref="AE13:AJ13"/>
    <mergeCell ref="AR15:AR17"/>
    <mergeCell ref="AS15:AS17"/>
    <mergeCell ref="BA15:BA17"/>
    <mergeCell ref="BB15:BB17"/>
    <mergeCell ref="BC15:BC17"/>
    <mergeCell ref="A1:D4"/>
    <mergeCell ref="E1:BB2"/>
    <mergeCell ref="E3:BB4"/>
    <mergeCell ref="A6:C6"/>
    <mergeCell ref="D6:BC6"/>
    <mergeCell ref="A8:C8"/>
    <mergeCell ref="D8:BC8"/>
    <mergeCell ref="U13:Z13"/>
    <mergeCell ref="AA13:AD13"/>
    <mergeCell ref="AR13:AS13"/>
    <mergeCell ref="AT13:AZ13"/>
    <mergeCell ref="BA13:BA14"/>
    <mergeCell ref="BB13:BB14"/>
    <mergeCell ref="BC13:BC14"/>
    <mergeCell ref="AL14:AM14"/>
    <mergeCell ref="AO14:AP14"/>
    <mergeCell ref="A10:C10"/>
    <mergeCell ref="D10:BC10"/>
    <mergeCell ref="A12:Q12"/>
    <mergeCell ref="A18:A20"/>
    <mergeCell ref="B18:B20"/>
    <mergeCell ref="C18:C20"/>
    <mergeCell ref="D18:D20"/>
    <mergeCell ref="E18:E20"/>
    <mergeCell ref="AK13:AQ13"/>
    <mergeCell ref="AL15:AL17"/>
    <mergeCell ref="AM15:AM17"/>
    <mergeCell ref="AO15:AO17"/>
    <mergeCell ref="AP15:AP17"/>
    <mergeCell ref="AQ15:AQ17"/>
    <mergeCell ref="J15:J17"/>
    <mergeCell ref="K15:K17"/>
    <mergeCell ref="J18:J20"/>
    <mergeCell ref="K18:K20"/>
    <mergeCell ref="L15:L17"/>
    <mergeCell ref="M15:M17"/>
    <mergeCell ref="L18:L20"/>
    <mergeCell ref="M18:M20"/>
    <mergeCell ref="N15:N17"/>
    <mergeCell ref="O15:O17"/>
    <mergeCell ref="N18:N20"/>
    <mergeCell ref="O18:O20"/>
    <mergeCell ref="P15:P17"/>
    <mergeCell ref="M13:Q13"/>
    <mergeCell ref="R13:T13"/>
    <mergeCell ref="M14:N14"/>
    <mergeCell ref="O14:P14"/>
    <mergeCell ref="A15:A17"/>
    <mergeCell ref="B15:B17"/>
    <mergeCell ref="C15:C17"/>
    <mergeCell ref="T15:T17"/>
    <mergeCell ref="H15:H17"/>
    <mergeCell ref="I15:I17"/>
    <mergeCell ref="Q15:Q17"/>
    <mergeCell ref="R15:R17"/>
    <mergeCell ref="S15:S17"/>
    <mergeCell ref="D15:D17"/>
    <mergeCell ref="E15:E17"/>
    <mergeCell ref="F15:F17"/>
    <mergeCell ref="G15:G17"/>
    <mergeCell ref="AR18:AR20"/>
    <mergeCell ref="AS18:AS20"/>
    <mergeCell ref="BA18:BA20"/>
    <mergeCell ref="BB18:BB20"/>
    <mergeCell ref="BC18:BC20"/>
    <mergeCell ref="F18:F20"/>
    <mergeCell ref="G18:G20"/>
    <mergeCell ref="AL18:AL20"/>
    <mergeCell ref="AM18:AM20"/>
    <mergeCell ref="AO18:AO20"/>
    <mergeCell ref="AP18:AP20"/>
    <mergeCell ref="AQ18:AQ20"/>
    <mergeCell ref="H18:H20"/>
    <mergeCell ref="I18:I20"/>
    <mergeCell ref="R18:R20"/>
    <mergeCell ref="S18:S20"/>
    <mergeCell ref="T18:T20"/>
    <mergeCell ref="P18:P20"/>
    <mergeCell ref="Q18:Q20"/>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O24:O26"/>
    <mergeCell ref="P24:P26"/>
    <mergeCell ref="Q24:Q26"/>
    <mergeCell ref="R24:R26"/>
    <mergeCell ref="S24:S26"/>
    <mergeCell ref="T24:T26"/>
    <mergeCell ref="AL24:AL26"/>
    <mergeCell ref="BB24:BB26"/>
    <mergeCell ref="BC24:BC26"/>
    <mergeCell ref="AM24:AM26"/>
    <mergeCell ref="AO24:AO26"/>
    <mergeCell ref="AP24:AP26"/>
    <mergeCell ref="AQ24:AQ26"/>
    <mergeCell ref="AR24:AR26"/>
    <mergeCell ref="AS24:AS26"/>
    <mergeCell ref="BA24:BA26"/>
    <mergeCell ref="S21:S23"/>
    <mergeCell ref="T21:T23"/>
    <mergeCell ref="AL21:AL23"/>
    <mergeCell ref="BB21:BB23"/>
    <mergeCell ref="BC21:BC23"/>
    <mergeCell ref="AM21:AM23"/>
    <mergeCell ref="AO21:AO23"/>
    <mergeCell ref="AP21:AP23"/>
    <mergeCell ref="AQ21:AQ23"/>
    <mergeCell ref="AR21:AR23"/>
    <mergeCell ref="AS21:AS23"/>
    <mergeCell ref="BA21:BA23"/>
    <mergeCell ref="A21:A23"/>
    <mergeCell ref="B21:B23"/>
    <mergeCell ref="C21:C23"/>
    <mergeCell ref="D21:D23"/>
    <mergeCell ref="E21:E23"/>
    <mergeCell ref="F21:F23"/>
    <mergeCell ref="G21:G23"/>
    <mergeCell ref="Q21:Q23"/>
    <mergeCell ref="R21:R23"/>
    <mergeCell ref="H21:H23"/>
    <mergeCell ref="I21:I23"/>
    <mergeCell ref="J21:J23"/>
    <mergeCell ref="K21:K23"/>
    <mergeCell ref="L21:L23"/>
    <mergeCell ref="M21:M23"/>
    <mergeCell ref="N21:N23"/>
    <mergeCell ref="O21:O23"/>
    <mergeCell ref="P21:P23"/>
  </mergeCells>
  <conditionalFormatting sqref="P15 P18">
    <cfRule type="containsText" dxfId="94" priority="1" operator="containsText" text="Leve">
      <formula>NOT(ISERROR(SEARCH(("Leve"),(P15))))</formula>
    </cfRule>
  </conditionalFormatting>
  <conditionalFormatting sqref="P15 P18">
    <cfRule type="containsText" dxfId="93" priority="2" operator="containsText" text="Menor">
      <formula>NOT(ISERROR(SEARCH(("Menor"),(P15))))</formula>
    </cfRule>
  </conditionalFormatting>
  <conditionalFormatting sqref="P15 P18">
    <cfRule type="containsText" dxfId="92" priority="3" operator="containsText" text="Mayor">
      <formula>NOT(ISERROR(SEARCH(("Mayor"),(P15))))</formula>
    </cfRule>
  </conditionalFormatting>
  <conditionalFormatting sqref="P15 P18">
    <cfRule type="containsText" dxfId="91" priority="4" operator="containsText" text="Catastrófico">
      <formula>NOT(ISERROR(SEARCH(("Catastrófico"),(P15))))</formula>
    </cfRule>
  </conditionalFormatting>
  <conditionalFormatting sqref="P15:Q15 P18:Q18">
    <cfRule type="containsText" dxfId="90" priority="5" operator="containsText" text="Moderado">
      <formula>NOT(ISERROR(SEARCH(("Moderado"),(P15))))</formula>
    </cfRule>
  </conditionalFormatting>
  <conditionalFormatting sqref="Q15 Q18">
    <cfRule type="containsText" dxfId="89" priority="6" operator="containsText" text="Bajo">
      <formula>NOT(ISERROR(SEARCH(("Bajo"),(Q15))))</formula>
    </cfRule>
  </conditionalFormatting>
  <conditionalFormatting sqref="Q15 Q18">
    <cfRule type="containsText" dxfId="88" priority="7" operator="containsText" text="Alto">
      <formula>NOT(ISERROR(SEARCH(("Alto"),(Q15))))</formula>
    </cfRule>
  </conditionalFormatting>
  <conditionalFormatting sqref="Q15 Q18">
    <cfRule type="containsText" dxfId="87" priority="8" operator="containsText" text="Extremo">
      <formula>NOT(ISERROR(SEARCH(("Extremo"),(Q15))))</formula>
    </cfRule>
  </conditionalFormatting>
  <conditionalFormatting sqref="AM15">
    <cfRule type="containsText" dxfId="86" priority="9" operator="containsText" text="Muy Baja">
      <formula>NOT(ISERROR(SEARCH(("Muy Baja"),(AM15))))</formula>
    </cfRule>
  </conditionalFormatting>
  <conditionalFormatting sqref="AM15">
    <cfRule type="containsText" dxfId="85" priority="10" operator="containsText" text="Baja">
      <formula>NOT(ISERROR(SEARCH(("Baja"),(AM15))))</formula>
    </cfRule>
  </conditionalFormatting>
  <conditionalFormatting sqref="AM15">
    <cfRule type="containsText" dxfId="84" priority="11" operator="containsText" text="Media">
      <formula>NOT(ISERROR(SEARCH(("Media"),(AM15))))</formula>
    </cfRule>
  </conditionalFormatting>
  <conditionalFormatting sqref="AM15">
    <cfRule type="containsText" dxfId="83" priority="12" operator="containsText" text="Alta">
      <formula>NOT(ISERROR(SEARCH(("Alta"),(AM15))))</formula>
    </cfRule>
  </conditionalFormatting>
  <conditionalFormatting sqref="AM15">
    <cfRule type="containsText" dxfId="82" priority="13" operator="containsText" text="Muy Alta">
      <formula>NOT(ISERROR(SEARCH(("Muy Alta"),(AM15))))</formula>
    </cfRule>
  </conditionalFormatting>
  <conditionalFormatting sqref="N15 N18">
    <cfRule type="containsText" dxfId="81" priority="14" operator="containsText" text="Muy Baja">
      <formula>NOT(ISERROR(SEARCH(("Muy Baja"),(N15))))</formula>
    </cfRule>
  </conditionalFormatting>
  <conditionalFormatting sqref="N15 N18">
    <cfRule type="containsText" dxfId="80" priority="15" operator="containsText" text="Baja">
      <formula>NOT(ISERROR(SEARCH(("Baja"),(N15))))</formula>
    </cfRule>
  </conditionalFormatting>
  <conditionalFormatting sqref="N15 N18">
    <cfRule type="containsText" dxfId="79" priority="16" operator="containsText" text="Media">
      <formula>NOT(ISERROR(SEARCH(("Media"),(N15))))</formula>
    </cfRule>
  </conditionalFormatting>
  <conditionalFormatting sqref="N15 N18">
    <cfRule type="containsText" dxfId="78" priority="17" operator="containsText" text="Alta">
      <formula>NOT(ISERROR(SEARCH(("Alta"),(N15))))</formula>
    </cfRule>
  </conditionalFormatting>
  <conditionalFormatting sqref="N15 N18">
    <cfRule type="containsText" dxfId="77" priority="18" operator="containsText" text="Muy Alta">
      <formula>NOT(ISERROR(SEARCH(("Muy Alta"),(N15))))</formula>
    </cfRule>
  </conditionalFormatting>
  <conditionalFormatting sqref="AP15">
    <cfRule type="containsText" dxfId="76" priority="19" operator="containsText" text="Leve">
      <formula>NOT(ISERROR(SEARCH(("Leve"),(AP15))))</formula>
    </cfRule>
  </conditionalFormatting>
  <conditionalFormatting sqref="AP15">
    <cfRule type="containsText" dxfId="75" priority="20" operator="containsText" text="Menor">
      <formula>NOT(ISERROR(SEARCH(("Menor"),(AP15))))</formula>
    </cfRule>
  </conditionalFormatting>
  <conditionalFormatting sqref="AP15">
    <cfRule type="containsText" dxfId="74" priority="21" operator="containsText" text="Mayor">
      <formula>NOT(ISERROR(SEARCH(("Mayor"),(AP15))))</formula>
    </cfRule>
  </conditionalFormatting>
  <conditionalFormatting sqref="AP15">
    <cfRule type="containsText" dxfId="73" priority="22" operator="containsText" text="Catastrófico">
      <formula>NOT(ISERROR(SEARCH(("Catastrófico"),(AP15))))</formula>
    </cfRule>
  </conditionalFormatting>
  <conditionalFormatting sqref="AP15">
    <cfRule type="containsText" dxfId="72" priority="23" operator="containsText" text="Moderado">
      <formula>NOT(ISERROR(SEARCH(("Moderado"),(AP15))))</formula>
    </cfRule>
  </conditionalFormatting>
  <conditionalFormatting sqref="AQ15">
    <cfRule type="containsText" dxfId="71" priority="24" operator="containsText" text="Moderado">
      <formula>NOT(ISERROR(SEARCH(("Moderado"),(AQ15))))</formula>
    </cfRule>
  </conditionalFormatting>
  <conditionalFormatting sqref="AQ15">
    <cfRule type="containsText" dxfId="70" priority="25" operator="containsText" text="Bajo">
      <formula>NOT(ISERROR(SEARCH(("Bajo"),(AQ15))))</formula>
    </cfRule>
  </conditionalFormatting>
  <conditionalFormatting sqref="AQ15">
    <cfRule type="containsText" dxfId="69" priority="26" operator="containsText" text="Alto">
      <formula>NOT(ISERROR(SEARCH(("Alto"),(AQ15))))</formula>
    </cfRule>
  </conditionalFormatting>
  <conditionalFormatting sqref="AQ15">
    <cfRule type="containsText" dxfId="68" priority="27" operator="containsText" text="Extremo">
      <formula>NOT(ISERROR(SEARCH(("Extremo"),(AQ15))))</formula>
    </cfRule>
  </conditionalFormatting>
  <conditionalFormatting sqref="AM18">
    <cfRule type="containsText" dxfId="67" priority="28" operator="containsText" text="Muy Baja">
      <formula>NOT(ISERROR(SEARCH(("Muy Baja"),(AM18))))</formula>
    </cfRule>
  </conditionalFormatting>
  <conditionalFormatting sqref="AM18">
    <cfRule type="containsText" dxfId="66" priority="29" operator="containsText" text="Baja">
      <formula>NOT(ISERROR(SEARCH(("Baja"),(AM18))))</formula>
    </cfRule>
  </conditionalFormatting>
  <conditionalFormatting sqref="AM18">
    <cfRule type="containsText" dxfId="65" priority="30" operator="containsText" text="Media">
      <formula>NOT(ISERROR(SEARCH(("Media"),(AM18))))</formula>
    </cfRule>
  </conditionalFormatting>
  <conditionalFormatting sqref="AM18">
    <cfRule type="containsText" dxfId="64" priority="31" operator="containsText" text="Alta">
      <formula>NOT(ISERROR(SEARCH(("Alta"),(AM18))))</formula>
    </cfRule>
  </conditionalFormatting>
  <conditionalFormatting sqref="AM18">
    <cfRule type="containsText" dxfId="63" priority="32" operator="containsText" text="Muy Alta">
      <formula>NOT(ISERROR(SEARCH(("Muy Alta"),(AM18))))</formula>
    </cfRule>
  </conditionalFormatting>
  <conditionalFormatting sqref="AP18">
    <cfRule type="containsText" dxfId="62" priority="33" operator="containsText" text="Leve">
      <formula>NOT(ISERROR(SEARCH(("Leve"),(AP18))))</formula>
    </cfRule>
  </conditionalFormatting>
  <conditionalFormatting sqref="AP18">
    <cfRule type="containsText" dxfId="61" priority="34" operator="containsText" text="Menor">
      <formula>NOT(ISERROR(SEARCH(("Menor"),(AP18))))</formula>
    </cfRule>
  </conditionalFormatting>
  <conditionalFormatting sqref="AP18">
    <cfRule type="containsText" dxfId="60" priority="35" operator="containsText" text="Mayor">
      <formula>NOT(ISERROR(SEARCH(("Mayor"),(AP18))))</formula>
    </cfRule>
  </conditionalFormatting>
  <conditionalFormatting sqref="AP18">
    <cfRule type="containsText" dxfId="59" priority="36" operator="containsText" text="Catastrófico">
      <formula>NOT(ISERROR(SEARCH(("Catastrófico"),(AP18))))</formula>
    </cfRule>
  </conditionalFormatting>
  <conditionalFormatting sqref="AP18">
    <cfRule type="containsText" dxfId="58" priority="37" operator="containsText" text="Moderado">
      <formula>NOT(ISERROR(SEARCH(("Moderado"),(AP18))))</formula>
    </cfRule>
  </conditionalFormatting>
  <conditionalFormatting sqref="AQ18">
    <cfRule type="containsText" dxfId="57" priority="38" operator="containsText" text="Moderado">
      <formula>NOT(ISERROR(SEARCH(("Moderado"),(AQ18))))</formula>
    </cfRule>
  </conditionalFormatting>
  <conditionalFormatting sqref="AQ18">
    <cfRule type="containsText" dxfId="56" priority="39" operator="containsText" text="Bajo">
      <formula>NOT(ISERROR(SEARCH(("Bajo"),(AQ18))))</formula>
    </cfRule>
  </conditionalFormatting>
  <conditionalFormatting sqref="AQ18">
    <cfRule type="containsText" dxfId="55" priority="40" operator="containsText" text="Alto">
      <formula>NOT(ISERROR(SEARCH(("Alto"),(AQ18))))</formula>
    </cfRule>
  </conditionalFormatting>
  <conditionalFormatting sqref="AQ18">
    <cfRule type="containsText" dxfId="54" priority="41" operator="containsText" text="Extremo">
      <formula>NOT(ISERROR(SEARCH(("Extremo"),(AQ18))))</formula>
    </cfRule>
  </conditionalFormatting>
  <conditionalFormatting sqref="P21">
    <cfRule type="containsText" dxfId="53" priority="42" operator="containsText" text="Leve">
      <formula>NOT(ISERROR(SEARCH(("Leve"),(P21))))</formula>
    </cfRule>
  </conditionalFormatting>
  <conditionalFormatting sqref="P21">
    <cfRule type="containsText" dxfId="52" priority="43" operator="containsText" text="Menor">
      <formula>NOT(ISERROR(SEARCH(("Menor"),(P21))))</formula>
    </cfRule>
  </conditionalFormatting>
  <conditionalFormatting sqref="P21">
    <cfRule type="containsText" dxfId="51" priority="44" operator="containsText" text="Mayor">
      <formula>NOT(ISERROR(SEARCH(("Mayor"),(P21))))</formula>
    </cfRule>
  </conditionalFormatting>
  <conditionalFormatting sqref="P21">
    <cfRule type="containsText" dxfId="50" priority="45" operator="containsText" text="Catastrófico">
      <formula>NOT(ISERROR(SEARCH(("Catastrófico"),(P21))))</formula>
    </cfRule>
  </conditionalFormatting>
  <conditionalFormatting sqref="P21:Q21">
    <cfRule type="containsText" dxfId="49" priority="46" operator="containsText" text="Moderado">
      <formula>NOT(ISERROR(SEARCH(("Moderado"),(P21))))</formula>
    </cfRule>
  </conditionalFormatting>
  <conditionalFormatting sqref="Q21">
    <cfRule type="containsText" dxfId="48" priority="47" operator="containsText" text="Bajo">
      <formula>NOT(ISERROR(SEARCH(("Bajo"),(Q21))))</formula>
    </cfRule>
  </conditionalFormatting>
  <conditionalFormatting sqref="Q21">
    <cfRule type="containsText" dxfId="47" priority="48" operator="containsText" text="Alto">
      <formula>NOT(ISERROR(SEARCH(("Alto"),(Q21))))</formula>
    </cfRule>
  </conditionalFormatting>
  <conditionalFormatting sqref="Q21">
    <cfRule type="containsText" dxfId="46" priority="49" operator="containsText" text="Extremo">
      <formula>NOT(ISERROR(SEARCH(("Extremo"),(Q21))))</formula>
    </cfRule>
  </conditionalFormatting>
  <conditionalFormatting sqref="N21">
    <cfRule type="containsText" dxfId="45" priority="50" operator="containsText" text="Muy Baja">
      <formula>NOT(ISERROR(SEARCH(("Muy Baja"),(N21))))</formula>
    </cfRule>
  </conditionalFormatting>
  <conditionalFormatting sqref="N21">
    <cfRule type="containsText" dxfId="44" priority="51" operator="containsText" text="Baja">
      <formula>NOT(ISERROR(SEARCH(("Baja"),(N21))))</formula>
    </cfRule>
  </conditionalFormatting>
  <conditionalFormatting sqref="N21">
    <cfRule type="containsText" dxfId="43" priority="52" operator="containsText" text="Media">
      <formula>NOT(ISERROR(SEARCH(("Media"),(N21))))</formula>
    </cfRule>
  </conditionalFormatting>
  <conditionalFormatting sqref="N21">
    <cfRule type="containsText" dxfId="42" priority="53" operator="containsText" text="Alta">
      <formula>NOT(ISERROR(SEARCH(("Alta"),(N21))))</formula>
    </cfRule>
  </conditionalFormatting>
  <conditionalFormatting sqref="N21">
    <cfRule type="containsText" dxfId="41" priority="54" operator="containsText" text="Muy Alta">
      <formula>NOT(ISERROR(SEARCH(("Muy Alta"),(N21))))</formula>
    </cfRule>
  </conditionalFormatting>
  <conditionalFormatting sqref="AQ21">
    <cfRule type="containsText" dxfId="40" priority="55" operator="containsText" text="Moderado">
      <formula>NOT(ISERROR(SEARCH(("Moderado"),(AQ21))))</formula>
    </cfRule>
  </conditionalFormatting>
  <conditionalFormatting sqref="AQ21">
    <cfRule type="containsText" dxfId="39" priority="56" operator="containsText" text="Bajo">
      <formula>NOT(ISERROR(SEARCH(("Bajo"),(AQ21))))</formula>
    </cfRule>
  </conditionalFormatting>
  <conditionalFormatting sqref="AQ21">
    <cfRule type="containsText" dxfId="38" priority="57" operator="containsText" text="Alto">
      <formula>NOT(ISERROR(SEARCH(("Alto"),(AQ21))))</formula>
    </cfRule>
  </conditionalFormatting>
  <conditionalFormatting sqref="AQ21">
    <cfRule type="containsText" dxfId="37" priority="58" operator="containsText" text="Extremo">
      <formula>NOT(ISERROR(SEARCH(("Extremo"),(AQ21))))</formula>
    </cfRule>
  </conditionalFormatting>
  <conditionalFormatting sqref="AM21 AN22">
    <cfRule type="containsText" dxfId="36" priority="59" operator="containsText" text="Muy Baja">
      <formula>NOT(ISERROR(SEARCH(("Muy Baja"),(AM21))))</formula>
    </cfRule>
  </conditionalFormatting>
  <conditionalFormatting sqref="AM21 AN22">
    <cfRule type="containsText" dxfId="35" priority="60" operator="containsText" text="Baja">
      <formula>NOT(ISERROR(SEARCH(("Baja"),(AM21))))</formula>
    </cfRule>
  </conditionalFormatting>
  <conditionalFormatting sqref="AM21 AN22">
    <cfRule type="containsText" dxfId="34" priority="61" operator="containsText" text="Media">
      <formula>NOT(ISERROR(SEARCH(("Media"),(AM21))))</formula>
    </cfRule>
  </conditionalFormatting>
  <conditionalFormatting sqref="AM21 AN22">
    <cfRule type="containsText" dxfId="33" priority="62" operator="containsText" text="Alta">
      <formula>NOT(ISERROR(SEARCH(("Alta"),(AM21))))</formula>
    </cfRule>
  </conditionalFormatting>
  <conditionalFormatting sqref="AM21 AN22">
    <cfRule type="containsText" dxfId="32" priority="63" operator="containsText" text="Muy Alta">
      <formula>NOT(ISERROR(SEARCH(("Muy Alta"),(AM21))))</formula>
    </cfRule>
  </conditionalFormatting>
  <conditionalFormatting sqref="AP21">
    <cfRule type="containsText" dxfId="31" priority="64" operator="containsText" text="Leve">
      <formula>NOT(ISERROR(SEARCH(("Leve"),(AP21))))</formula>
    </cfRule>
  </conditionalFormatting>
  <conditionalFormatting sqref="AP21">
    <cfRule type="containsText" dxfId="30" priority="65" operator="containsText" text="Menor">
      <formula>NOT(ISERROR(SEARCH(("Menor"),(AP21))))</formula>
    </cfRule>
  </conditionalFormatting>
  <conditionalFormatting sqref="AP21">
    <cfRule type="containsText" dxfId="29" priority="66" operator="containsText" text="Mayor">
      <formula>NOT(ISERROR(SEARCH(("Mayor"),(AP21))))</formula>
    </cfRule>
  </conditionalFormatting>
  <conditionalFormatting sqref="AP21">
    <cfRule type="containsText" dxfId="28" priority="67" operator="containsText" text="Catastrófico">
      <formula>NOT(ISERROR(SEARCH(("Catastrófico"),(AP21))))</formula>
    </cfRule>
  </conditionalFormatting>
  <conditionalFormatting sqref="AP21">
    <cfRule type="containsText" dxfId="27" priority="68" operator="containsText" text="Moderado">
      <formula>NOT(ISERROR(SEARCH(("Moderado"),(AP21))))</formula>
    </cfRule>
  </conditionalFormatting>
  <conditionalFormatting sqref="P24">
    <cfRule type="containsText" dxfId="26" priority="69" operator="containsText" text="Leve">
      <formula>NOT(ISERROR(SEARCH(("Leve"),(P24))))</formula>
    </cfRule>
  </conditionalFormatting>
  <conditionalFormatting sqref="P24">
    <cfRule type="containsText" dxfId="25" priority="70" operator="containsText" text="Menor">
      <formula>NOT(ISERROR(SEARCH(("Menor"),(P24))))</formula>
    </cfRule>
  </conditionalFormatting>
  <conditionalFormatting sqref="P24">
    <cfRule type="containsText" dxfId="24" priority="71" operator="containsText" text="Mayor">
      <formula>NOT(ISERROR(SEARCH(("Mayor"),(P24))))</formula>
    </cfRule>
  </conditionalFormatting>
  <conditionalFormatting sqref="P24">
    <cfRule type="containsText" dxfId="23" priority="72" operator="containsText" text="Catastrófico">
      <formula>NOT(ISERROR(SEARCH(("Catastrófico"),(P24))))</formula>
    </cfRule>
  </conditionalFormatting>
  <conditionalFormatting sqref="P24:Q24">
    <cfRule type="containsText" dxfId="22" priority="73" operator="containsText" text="Moderado">
      <formula>NOT(ISERROR(SEARCH(("Moderado"),(P24))))</formula>
    </cfRule>
  </conditionalFormatting>
  <conditionalFormatting sqref="Q24">
    <cfRule type="containsText" dxfId="21" priority="74" operator="containsText" text="Bajo">
      <formula>NOT(ISERROR(SEARCH(("Bajo"),(Q24))))</formula>
    </cfRule>
  </conditionalFormatting>
  <conditionalFormatting sqref="Q24">
    <cfRule type="containsText" dxfId="20" priority="75" operator="containsText" text="Alto">
      <formula>NOT(ISERROR(SEARCH(("Alto"),(Q24))))</formula>
    </cfRule>
  </conditionalFormatting>
  <conditionalFormatting sqref="Q24">
    <cfRule type="containsText" dxfId="19" priority="76" operator="containsText" text="Extremo">
      <formula>NOT(ISERROR(SEARCH(("Extremo"),(Q24))))</formula>
    </cfRule>
  </conditionalFormatting>
  <conditionalFormatting sqref="N24">
    <cfRule type="containsText" dxfId="18" priority="77" operator="containsText" text="Muy Baja">
      <formula>NOT(ISERROR(SEARCH(("Muy Baja"),(N24))))</formula>
    </cfRule>
  </conditionalFormatting>
  <conditionalFormatting sqref="N24">
    <cfRule type="containsText" dxfId="17" priority="78" operator="containsText" text="Baja">
      <formula>NOT(ISERROR(SEARCH(("Baja"),(N24))))</formula>
    </cfRule>
  </conditionalFormatting>
  <conditionalFormatting sqref="N24">
    <cfRule type="containsText" dxfId="16" priority="79" operator="containsText" text="Media">
      <formula>NOT(ISERROR(SEARCH(("Media"),(N24))))</formula>
    </cfRule>
  </conditionalFormatting>
  <conditionalFormatting sqref="N24">
    <cfRule type="containsText" dxfId="15" priority="80" operator="containsText" text="Alta">
      <formula>NOT(ISERROR(SEARCH(("Alta"),(N24))))</formula>
    </cfRule>
  </conditionalFormatting>
  <conditionalFormatting sqref="N24">
    <cfRule type="containsText" dxfId="14" priority="81" operator="containsText" text="Muy Alta">
      <formula>NOT(ISERROR(SEARCH(("Muy Alta"),(N24))))</formula>
    </cfRule>
  </conditionalFormatting>
  <conditionalFormatting sqref="AM24">
    <cfRule type="containsText" dxfId="13" priority="82" operator="containsText" text="Muy Baja">
      <formula>NOT(ISERROR(SEARCH(("Muy Baja"),(AM24))))</formula>
    </cfRule>
  </conditionalFormatting>
  <conditionalFormatting sqref="AM24">
    <cfRule type="containsText" dxfId="12" priority="83" operator="containsText" text="Baja">
      <formula>NOT(ISERROR(SEARCH(("Baja"),(AM24))))</formula>
    </cfRule>
  </conditionalFormatting>
  <conditionalFormatting sqref="AM24">
    <cfRule type="containsText" dxfId="11" priority="84" operator="containsText" text="Media">
      <formula>NOT(ISERROR(SEARCH(("Media"),(AM24))))</formula>
    </cfRule>
  </conditionalFormatting>
  <conditionalFormatting sqref="AM24">
    <cfRule type="containsText" dxfId="10" priority="85" operator="containsText" text="Alta">
      <formula>NOT(ISERROR(SEARCH(("Alta"),(AM24))))</formula>
    </cfRule>
  </conditionalFormatting>
  <conditionalFormatting sqref="AM24">
    <cfRule type="containsText" dxfId="9" priority="86" operator="containsText" text="Muy Alta">
      <formula>NOT(ISERROR(SEARCH(("Muy Alta"),(AM24))))</formula>
    </cfRule>
  </conditionalFormatting>
  <conditionalFormatting sqref="AP24">
    <cfRule type="containsText" dxfId="8" priority="87" operator="containsText" text="Leve">
      <formula>NOT(ISERROR(SEARCH(("Leve"),(AP24))))</formula>
    </cfRule>
  </conditionalFormatting>
  <conditionalFormatting sqref="AP24">
    <cfRule type="containsText" dxfId="7" priority="88" operator="containsText" text="Menor">
      <formula>NOT(ISERROR(SEARCH(("Menor"),(AP24))))</formula>
    </cfRule>
  </conditionalFormatting>
  <conditionalFormatting sqref="AP24">
    <cfRule type="containsText" dxfId="6" priority="89" operator="containsText" text="Mayor">
      <formula>NOT(ISERROR(SEARCH(("Mayor"),(AP24))))</formula>
    </cfRule>
  </conditionalFormatting>
  <conditionalFormatting sqref="AP24">
    <cfRule type="containsText" dxfId="5" priority="90" operator="containsText" text="Catastrófico">
      <formula>NOT(ISERROR(SEARCH(("Catastrófico"),(AP24))))</formula>
    </cfRule>
  </conditionalFormatting>
  <conditionalFormatting sqref="AP24">
    <cfRule type="containsText" dxfId="4" priority="91" operator="containsText" text="Moderado">
      <formula>NOT(ISERROR(SEARCH(("Moderado"),(AP24))))</formula>
    </cfRule>
  </conditionalFormatting>
  <conditionalFormatting sqref="AQ24">
    <cfRule type="containsText" dxfId="3" priority="92" operator="containsText" text="Moderado">
      <formula>NOT(ISERROR(SEARCH(("Moderado"),(AQ24))))</formula>
    </cfRule>
  </conditionalFormatting>
  <conditionalFormatting sqref="AQ24">
    <cfRule type="containsText" dxfId="2" priority="93" operator="containsText" text="Bajo">
      <formula>NOT(ISERROR(SEARCH(("Bajo"),(AQ24))))</formula>
    </cfRule>
  </conditionalFormatting>
  <conditionalFormatting sqref="AQ24">
    <cfRule type="containsText" dxfId="1" priority="94" operator="containsText" text="Alto">
      <formula>NOT(ISERROR(SEARCH(("Alto"),(AQ24))))</formula>
    </cfRule>
  </conditionalFormatting>
  <conditionalFormatting sqref="AQ24">
    <cfRule type="containsText" dxfId="0" priority="95" operator="containsText" text="Extremo">
      <formula>NOT(ISERROR(SEARCH(("Extremo"),(AQ24))))</formula>
    </cfRule>
  </conditionalFormatting>
  <dataValidations count="16">
    <dataValidation type="list" allowBlank="1" showInputMessage="1" showErrorMessage="1" prompt="Seleccione una clasificación del riesgo" sqref="J15 J18 J21 J24" xr:uid="{00000000-0002-0000-0000-000000000000}">
      <formula1>"Ejecución y administración de procesos,Fraude externo,Fraude interno,Fallas tecnológicas,Relaciones laborales,Usuarios,productos y prácticas,Daños a activos fijos/eventos externos"</formula1>
    </dataValidation>
    <dataValidation type="list" allowBlank="1" showInputMessage="1" showErrorMessage="1" prompt="Seleccione una afectación económica y/o reputacional" sqref="L15 L18 L21 L24" xr:uid="{00000000-0002-0000-0000-000001000000}">
      <formula1>"Menor a 10 SMLMV o afectación a un área/proceso,Entre 10 y 50 SMLMV o afectación interna,Entre 50 y 100 SMLMV o afectación con algunos usuarios,Entre 100 y 500 SMLMV o fectación a nivel municipal/departamental,Mayor a 500 SMLMV o afectación nacional"</formula1>
    </dataValidation>
    <dataValidation type="list" allowBlank="1" showInputMessage="1" showErrorMessage="1" prompt="Seleccione una opción de tratamiento" sqref="R15 R18 R21 R24" xr:uid="{00000000-0002-0000-0000-000002000000}">
      <formula1>"Aceptar,Evitar,Compartir / Transferir,Reducir"</formula1>
    </dataValidation>
    <dataValidation type="list" allowBlank="1" showInputMessage="1" showErrorMessage="1" prompt="Seleccione un factor de riesgo" sqref="C15 C18 C21 C24" xr:uid="{00000000-0002-0000-0000-000003000000}">
      <formula1>"Procesos,Talento humano,Tecnología,Infraestructura,Evento externo"</formula1>
    </dataValidation>
    <dataValidation type="list" allowBlank="1" showErrorMessage="1" sqref="AG15:AG26" xr:uid="{00000000-0002-0000-0000-000004000000}">
      <formula1>"Continua,Aleatoria"</formula1>
    </dataValidation>
    <dataValidation type="list" allowBlank="1" showErrorMessage="1" sqref="AC15:AC26" xr:uid="{00000000-0002-0000-0000-000005000000}">
      <formula1>"Automático,Manual"</formula1>
    </dataValidation>
    <dataValidation type="list" allowBlank="1" showInputMessage="1" showErrorMessage="1" prompt="Seleccione si la posible afectación, cuenta con seguro o póliza" sqref="S15 S18 S21 S24" xr:uid="{00000000-0002-0000-0000-000006000000}">
      <formula1>"Si,No"</formula1>
    </dataValidation>
    <dataValidation type="list" allowBlank="1" showErrorMessage="1" sqref="AI15:AI26" xr:uid="{00000000-0002-0000-0000-000007000000}">
      <formula1>"Con registro,Sin registro"</formula1>
    </dataValidation>
    <dataValidation type="list" allowBlank="1" showInputMessage="1" showErrorMessage="1" prompt="Seleccione un tipo de riesgo" sqref="I15" xr:uid="{00000000-0002-0000-0000-000008000000}">
      <formula1>"Gestión,Corrupción,Seguridad de la Información,Ambiental,Seguridad y Salud en el Trabajo,Fiscal"</formula1>
    </dataValidation>
    <dataValidation type="decimal" allowBlank="1" showInputMessage="1" showErrorMessage="1" prompt="Digite el porcentaje de la cobertura del seguro o póliza" sqref="T15 T18 T21 T24" xr:uid="{00000000-0002-0000-0000-000009000000}">
      <formula1>0</formula1>
      <formula2>1</formula2>
    </dataValidation>
    <dataValidation type="list" allowBlank="1" showInputMessage="1" showErrorMessage="1" prompt="Seleccione un tipo de riesgo" sqref="I18 I21 I24" xr:uid="{00000000-0002-0000-0000-00000A000000}">
      <formula1>"Gestión,Corrupción,Seguridad de la Información,Ambiental,Laboral,Fiscal"</formula1>
    </dataValidation>
    <dataValidation type="list" allowBlank="1" showInputMessage="1" showErrorMessage="1" prompt="Seleccione una frecuencia de la actividad en un periodo de un año" sqref="K15 K18 K21 K24" xr:uid="{00000000-0002-0000-0000-00000B000000}">
      <formula1>"Máximo 2 veces,Entre 3 a 24 veces,Entre 24 a 500 veces,Entre 500 a 5000 veces,Mas de 5000 veces"</formula1>
    </dataValidation>
    <dataValidation type="list" allowBlank="1" showInputMessage="1" showErrorMessage="1" prompt="Seleccione un area de impacto" sqref="D15 D18 D21 D24" xr:uid="{00000000-0002-0000-0000-00000C000000}">
      <formula1>"afectación económica,afectación reputacional,afectación económica y reputacional,efecto dañoso"</formula1>
    </dataValidation>
    <dataValidation type="list" allowBlank="1" showInputMessage="1" showErrorMessage="1" prompt="Seleccione el tipo de control" sqref="AA15:AA26" xr:uid="{00000000-0002-0000-0000-00000D000000}">
      <formula1>"Preventivo,Detectivo,Correctivo"</formula1>
    </dataValidation>
    <dataValidation type="list" allowBlank="1" showErrorMessage="1" sqref="AE15:AE26" xr:uid="{00000000-0002-0000-0000-00000E000000}">
      <formula1>"Documentado,Sin documentar"</formula1>
    </dataValidation>
    <dataValidation type="list" allowBlank="1" showInputMessage="1" showErrorMessage="1" prompt="Seleccione el estado del plan de tratamiento" sqref="AZ15:AZ26" xr:uid="{00000000-0002-0000-0000-00000F000000}">
      <formula1>"En implementación,En ejecución,En seguimiento,Terminado"</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 LUCIA SLRB. RIVEROS BONILLA</cp:lastModifiedBy>
  <dcterms:modified xsi:type="dcterms:W3CDTF">2025-06-16T15:04:14Z</dcterms:modified>
</cp:coreProperties>
</file>