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omments3.xml" ContentType="application/vnd.openxmlformats-officedocument.spreadsheetml.comments+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omments5.xml" ContentType="application/vnd.openxmlformats-officedocument.spreadsheetml.comments+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omments6.xml" ContentType="application/vnd.openxmlformats-officedocument.spreadsheetml.comments+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omments7.xml" ContentType="application/vnd.openxmlformats-officedocument.spreadsheetml.comments+xml"/>
  <Override PartName="/xl/charts/chart8.xml" ContentType="application/vnd.openxmlformats-officedocument.drawingml.chart+xml"/>
  <Override PartName="/xl/drawings/drawing9.xml" ContentType="application/vnd.openxmlformats-officedocument.drawing+xml"/>
  <Override PartName="/xl/comments8.xml" ContentType="application/vnd.openxmlformats-officedocument.spreadsheetml.comments+xml"/>
  <Override PartName="/xl/charts/chart9.xml" ContentType="application/vnd.openxmlformats-officedocument.drawingml.chart+xml"/>
  <Override PartName="/xl/drawings/drawing10.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MURILLO\Downloads\"/>
    </mc:Choice>
  </mc:AlternateContent>
  <bookViews>
    <workbookView xWindow="0" yWindow="0" windowWidth="24000" windowHeight="9300" tabRatio="895" firstSheet="1" activeTab="1"/>
  </bookViews>
  <sheets>
    <sheet name="FINANCIEROS SITUAC24-1" sheetId="16" r:id="rId1"/>
    <sheet name="FINANCIEROS SITUAC24-2" sheetId="27" r:id="rId2"/>
    <sheet name="FINANCIEROS SITUACI24-3" sheetId="26" r:id="rId3"/>
    <sheet name="FINANCIEROS ACTIVIDAD VIG24" sheetId="18" r:id="rId4"/>
    <sheet name="FINANCIEROS ACTIVIDAD-VIG24" sheetId="21" r:id="rId5"/>
    <sheet name="GESTION PPTO VIG 24" sheetId="36" r:id="rId6"/>
    <sheet name="GESTION CARTERA-VIG24" sheetId="31" r:id="rId7"/>
    <sheet name="GESTION CARTERA VIG24" sheetId="32" r:id="rId8"/>
    <sheet name="MATRIZ INDICADORES FINACIEROS" sheetId="35" r:id="rId9"/>
    <sheet name="ESF" sheetId="28" state="hidden" r:id="rId10"/>
    <sheet name="ER" sheetId="29" state="hidden" r:id="rId11"/>
    <sheet name="Hoja3" sheetId="30" state="hidden" r:id="rId12"/>
  </sheets>
  <externalReferences>
    <externalReference r:id="rId13"/>
    <externalReference r:id="rId14"/>
    <externalReference r:id="rId15"/>
    <externalReference r:id="rId16"/>
  </externalReferences>
  <definedNames>
    <definedName name="___OVC30" localSheetId="8">#REF!</definedName>
    <definedName name="___OVC30">#REF!</definedName>
    <definedName name="___OVC50" localSheetId="8">#REF!</definedName>
    <definedName name="___OVC50">#REF!</definedName>
    <definedName name="_OVC30" localSheetId="8">#REF!</definedName>
    <definedName name="_OVC30">#REF!</definedName>
    <definedName name="_OVC50" localSheetId="8">#REF!</definedName>
    <definedName name="_OVC50">#REF!</definedName>
    <definedName name="_Toc140149825_1" localSheetId="8">[1]JURIDICA!#REF!</definedName>
    <definedName name="_Toc140149825_1">[1]JURIDICA!#REF!</definedName>
    <definedName name="_Toc140149825_59" localSheetId="8">#REF!</definedName>
    <definedName name="_Toc140149825_59">#REF!</definedName>
    <definedName name="_Toc142149825_60" localSheetId="8">#REF!</definedName>
    <definedName name="_Toc142149825_60">#REF!</definedName>
    <definedName name="AMOR" localSheetId="8">[1]JURIDICA!#REF!</definedName>
    <definedName name="AMOR">[1]JURIDICA!#REF!</definedName>
    <definedName name="andres" localSheetId="8">#REF!</definedName>
    <definedName name="andres">#REF!</definedName>
    <definedName name="camionetas2017" localSheetId="8">#REF!</definedName>
    <definedName name="camionetas2017">#REF!</definedName>
    <definedName name="CCCC">'[2]CUADRO RESUMEN'!$L$14</definedName>
    <definedName name="DDDD">'[2]CUADRO RESUMEN'!$L$18</definedName>
    <definedName name="FF" localSheetId="8">[1]JURIDICA!#REF!</definedName>
    <definedName name="FF">[1]JURIDICA!#REF!</definedName>
    <definedName name="FFF">'[2]CUADRO RESUMEN'!$L$15</definedName>
    <definedName name="FFFFFFF" localSheetId="8">#REF!</definedName>
    <definedName name="FFFFFFF">#REF!</definedName>
    <definedName name="FGHJK">'[2]CUADRO RESUMEN'!$L$16</definedName>
    <definedName name="GG" localSheetId="8">[1]JURIDICA!#REF!</definedName>
    <definedName name="GG">[1]JURIDICA!#REF!</definedName>
    <definedName name="GGGGGG" localSheetId="8">#REF!</definedName>
    <definedName name="GGGGGG">#REF!</definedName>
    <definedName name="NUEVO">#REF!</definedName>
    <definedName name="opcion1">'[2]CUADRO RESUMEN'!$L$13</definedName>
    <definedName name="opcion2">'[3]CUADRO RESUMEN'!$L$21</definedName>
    <definedName name="opcion3">'[3]CUADRO RESUMEN'!$L$22</definedName>
    <definedName name="opcion4">'[3]CUADRO RESUMEN'!$L$23</definedName>
    <definedName name="opcion5">'[3]CUADRO RESUMEN'!$L$24</definedName>
    <definedName name="opcion6">'[3]CUADRO RESUMEN'!$L$25</definedName>
    <definedName name="opcion7">'[2]CUADRO RESUMEN'!$L$24</definedName>
    <definedName name="SAMC14" localSheetId="8">#REF!</definedName>
    <definedName name="SAMC14">#REF!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7" i="32" l="1"/>
  <c r="C27" i="31"/>
  <c r="C27" i="21"/>
  <c r="C27" i="18"/>
  <c r="C27" i="26"/>
  <c r="C27" i="27"/>
  <c r="C27" i="16"/>
  <c r="T25" i="35" l="1"/>
  <c r="S25" i="35"/>
  <c r="R25" i="35"/>
  <c r="P25" i="35"/>
  <c r="D33" i="36" l="1"/>
  <c r="D27" i="32" l="1"/>
  <c r="D27" i="31"/>
  <c r="C35" i="36"/>
  <c r="D34" i="36"/>
  <c r="E34" i="36" s="1"/>
  <c r="C34" i="36"/>
  <c r="E33" i="36"/>
  <c r="C33" i="36"/>
  <c r="D27" i="21"/>
  <c r="D27" i="18"/>
  <c r="D27" i="26"/>
  <c r="D27" i="16"/>
  <c r="O25" i="35" l="1"/>
  <c r="B26" i="21" l="1"/>
  <c r="B25" i="21"/>
  <c r="C25" i="36" l="1"/>
  <c r="C26" i="36"/>
  <c r="C27" i="36"/>
  <c r="C28" i="36"/>
  <c r="C29" i="36"/>
  <c r="C30" i="36"/>
  <c r="C31" i="36"/>
  <c r="C32" i="36"/>
  <c r="C24" i="36"/>
  <c r="M19" i="35"/>
  <c r="M17" i="35"/>
  <c r="M15" i="35"/>
  <c r="M12" i="35"/>
  <c r="M10" i="35"/>
  <c r="M8" i="35"/>
  <c r="M6" i="35"/>
  <c r="M4" i="35"/>
  <c r="C25" i="16" s="1"/>
  <c r="I19" i="35"/>
  <c r="I17" i="35"/>
  <c r="I15" i="35"/>
  <c r="I12" i="35"/>
  <c r="I10" i="35"/>
  <c r="I8" i="35"/>
  <c r="I6" i="35"/>
  <c r="F24" i="35" l="1"/>
  <c r="G23" i="35"/>
  <c r="H23" i="35" s="1"/>
  <c r="J23" i="35" s="1"/>
  <c r="K23" i="35" s="1"/>
  <c r="L23" i="35" s="1"/>
  <c r="N23" i="35" s="1"/>
  <c r="O23" i="35" s="1"/>
  <c r="P23" i="35" s="1"/>
  <c r="R23" i="35" s="1"/>
  <c r="S23" i="35" s="1"/>
  <c r="T23" i="35" s="1"/>
  <c r="G22" i="35"/>
  <c r="G24" i="35" s="1"/>
  <c r="H22" i="35" l="1"/>
  <c r="J26" i="35"/>
  <c r="I22" i="35" l="1"/>
  <c r="J22" i="35"/>
  <c r="H24" i="35"/>
  <c r="I24" i="35" s="1"/>
  <c r="B25" i="32"/>
  <c r="B26" i="32"/>
  <c r="B27" i="32"/>
  <c r="B24" i="32"/>
  <c r="B25" i="31"/>
  <c r="B26" i="31"/>
  <c r="B27" i="31"/>
  <c r="B24" i="31"/>
  <c r="J24" i="35" l="1"/>
  <c r="K22" i="35"/>
  <c r="B27" i="21"/>
  <c r="B24" i="21"/>
  <c r="B25" i="26"/>
  <c r="B26" i="26"/>
  <c r="B27" i="26"/>
  <c r="B24" i="26"/>
  <c r="B25" i="27"/>
  <c r="B26" i="27"/>
  <c r="B27" i="27"/>
  <c r="D27" i="27" s="1"/>
  <c r="B24" i="27"/>
  <c r="L22" i="35" l="1"/>
  <c r="L28" i="35" s="1"/>
  <c r="K24" i="35"/>
  <c r="B25" i="16"/>
  <c r="B26" i="16"/>
  <c r="B27" i="16"/>
  <c r="B24" i="16"/>
  <c r="M22" i="35" l="1"/>
  <c r="N22" i="35"/>
  <c r="O22" i="35" s="1"/>
  <c r="L24" i="35"/>
  <c r="M24" i="35" s="1"/>
  <c r="U4" i="35"/>
  <c r="Q4" i="35"/>
  <c r="C26" i="16" s="1"/>
  <c r="D26" i="16" s="1"/>
  <c r="O24" i="35" l="1"/>
  <c r="P22" i="35"/>
  <c r="N24" i="35"/>
  <c r="Q22" i="35"/>
  <c r="D35" i="36" s="1"/>
  <c r="E35" i="36" s="1"/>
  <c r="U19" i="35"/>
  <c r="P24" i="35" l="1"/>
  <c r="R22" i="35"/>
  <c r="Q24" i="35"/>
  <c r="U8" i="35"/>
  <c r="Q8" i="35"/>
  <c r="C26" i="26" s="1"/>
  <c r="D26" i="26" s="1"/>
  <c r="S22" i="35" l="1"/>
  <c r="R24" i="35"/>
  <c r="C26" i="32"/>
  <c r="S24" i="35" l="1"/>
  <c r="T22" i="35"/>
  <c r="C25" i="31"/>
  <c r="T24" i="35" l="1"/>
  <c r="U22" i="35"/>
  <c r="D29" i="36"/>
  <c r="D24" i="36" l="1"/>
  <c r="E24" i="36" s="1"/>
  <c r="C25" i="26" l="1"/>
  <c r="D25" i="26" s="1"/>
  <c r="I4" i="35"/>
  <c r="C24" i="26"/>
  <c r="D24" i="26" s="1"/>
  <c r="B25" i="18" l="1"/>
  <c r="B26" i="18"/>
  <c r="B27" i="18"/>
  <c r="B24" i="18"/>
  <c r="U10" i="35" l="1"/>
  <c r="W78" i="36" l="1"/>
  <c r="V78" i="36"/>
  <c r="U78" i="36"/>
  <c r="U6" i="35" l="1"/>
  <c r="Q6" i="35"/>
  <c r="C26" i="27" s="1"/>
  <c r="D26" i="27" s="1"/>
  <c r="U17" i="35"/>
  <c r="U15" i="35"/>
  <c r="U24" i="35"/>
  <c r="U12" i="35" l="1"/>
  <c r="Q80" i="36" l="1"/>
  <c r="R80" i="36" s="1"/>
  <c r="P80" i="36"/>
  <c r="T80" i="36" s="1"/>
  <c r="U80" i="36" s="1"/>
  <c r="V80" i="36" s="1"/>
  <c r="W80" i="36" s="1"/>
  <c r="O80" i="36"/>
  <c r="S80" i="36" s="1"/>
  <c r="I80" i="36"/>
  <c r="J80" i="36" s="1"/>
  <c r="K80" i="36" s="1"/>
  <c r="Q79" i="36"/>
  <c r="P79" i="36"/>
  <c r="O79" i="36"/>
  <c r="K79" i="36"/>
  <c r="T78" i="36"/>
  <c r="S78" i="36"/>
  <c r="R78" i="36"/>
  <c r="Q78" i="36"/>
  <c r="P78" i="36"/>
  <c r="O78" i="36"/>
  <c r="K78" i="36"/>
  <c r="Q77" i="36"/>
  <c r="P77" i="36"/>
  <c r="O77" i="36"/>
  <c r="K77" i="36"/>
  <c r="Q76" i="36"/>
  <c r="P76" i="36"/>
  <c r="O76" i="36"/>
  <c r="K76" i="36"/>
  <c r="Q75" i="36"/>
  <c r="P75" i="36"/>
  <c r="O75" i="36"/>
  <c r="K75" i="36"/>
  <c r="E29" i="36"/>
  <c r="C25" i="27" l="1"/>
  <c r="D25" i="27" s="1"/>
  <c r="C24" i="21"/>
  <c r="Q10" i="35"/>
  <c r="C26" i="18" s="1"/>
  <c r="D26" i="18" s="1"/>
  <c r="D24" i="21" l="1"/>
  <c r="O24" i="21"/>
  <c r="C26" i="31"/>
  <c r="D26" i="31" s="1"/>
  <c r="C24" i="31"/>
  <c r="D27" i="36"/>
  <c r="E27" i="36" s="1"/>
  <c r="Q15" i="35"/>
  <c r="D30" i="36" s="1"/>
  <c r="E30" i="36" s="1"/>
  <c r="Q12" i="35" l="1"/>
  <c r="C26" i="21" s="1"/>
  <c r="D26" i="21" s="1"/>
  <c r="C25" i="21"/>
  <c r="C25" i="18"/>
  <c r="D25" i="18" s="1"/>
  <c r="D25" i="21" l="1"/>
  <c r="O25" i="21"/>
  <c r="D25" i="36"/>
  <c r="E25" i="36" s="1"/>
  <c r="C24" i="18"/>
  <c r="C24" i="16"/>
  <c r="C25" i="32"/>
  <c r="C24" i="32"/>
  <c r="Q19" i="35"/>
  <c r="D32" i="36" s="1"/>
  <c r="E32" i="36" s="1"/>
  <c r="Q17" i="35"/>
  <c r="D31" i="36" s="1"/>
  <c r="E31" i="36" s="1"/>
  <c r="D28" i="36"/>
  <c r="E28" i="36" s="1"/>
  <c r="C24" i="27" l="1"/>
  <c r="D24" i="27" s="1"/>
  <c r="D26" i="36"/>
  <c r="E26" i="36" s="1"/>
  <c r="D24" i="18" l="1"/>
  <c r="D25" i="16"/>
  <c r="D24" i="16"/>
  <c r="D24" i="32" l="1"/>
  <c r="D26" i="32" l="1"/>
  <c r="D25" i="32"/>
  <c r="Q32" i="21" l="1"/>
  <c r="Q33" i="21" s="1"/>
  <c r="P32" i="21"/>
  <c r="P33" i="21" s="1"/>
  <c r="Q31" i="18"/>
  <c r="Q32" i="18" s="1"/>
  <c r="P31" i="18"/>
  <c r="P32" i="18" s="1"/>
  <c r="D25" i="31"/>
  <c r="D24" i="31"/>
  <c r="P34" i="21" l="1"/>
  <c r="Q34" i="21"/>
  <c r="D30" i="30"/>
  <c r="D24" i="30"/>
  <c r="D25" i="30" s="1"/>
  <c r="D20" i="30"/>
  <c r="D19" i="30"/>
  <c r="D12" i="30"/>
  <c r="D11" i="30"/>
  <c r="D10" i="30"/>
  <c r="D4" i="30"/>
  <c r="D6" i="30"/>
  <c r="D5" i="30"/>
  <c r="D3" i="30"/>
  <c r="D2" i="30"/>
  <c r="D21" i="30" l="1"/>
  <c r="D13" i="30"/>
  <c r="D7" i="30"/>
  <c r="D27" i="30"/>
  <c r="D15" i="30" l="1"/>
</calcChain>
</file>

<file path=xl/comments1.xml><?xml version="1.0" encoding="utf-8"?>
<comments xmlns="http://schemas.openxmlformats.org/spreadsheetml/2006/main">
  <authors>
    <author>Liliana Lamprea</author>
    <author>PwC</author>
  </authors>
  <commentList>
    <comment ref="B7" authorId="0" shapeId="0">
      <text>
        <r>
          <rPr>
            <sz val="9"/>
            <color indexed="81"/>
            <rFont val="Tahoma"/>
            <family val="2"/>
          </rPr>
          <t xml:space="preserve">Nombre del proceso al que pertenece el indicador
</t>
        </r>
      </text>
    </comment>
    <comment ref="I7" authorId="0" shapeId="0">
      <text>
        <r>
          <rPr>
            <sz val="9"/>
            <color indexed="81"/>
            <rFont val="Tahoma"/>
            <family val="2"/>
          </rPr>
          <t xml:space="preserve">Seleccionar si el indicador es de EFICACIA, EFICIENCIA O EFECTIVIDAD
</t>
        </r>
      </text>
    </comment>
    <comment ref="B8" authorId="1" shapeId="0">
      <text>
        <r>
          <rPr>
            <sz val="10"/>
            <color indexed="81"/>
            <rFont val="Tahoma"/>
            <family val="2"/>
          </rPr>
          <t>Corresponde al nombre a o la expresión que identifica el indicador</t>
        </r>
      </text>
    </comment>
    <comment ref="I8" authorId="0" shapeId="0">
      <text>
        <r>
          <rPr>
            <sz val="9"/>
            <color indexed="81"/>
            <rFont val="Tahoma"/>
            <family val="2"/>
          </rPr>
          <t xml:space="preserve">Definir si el indicador hace parte del Tablero General de Indicadores del SIG o es un indicador de manejo interno del proceso
</t>
        </r>
      </text>
    </comment>
    <comment ref="B10" authorId="1" shapeId="0">
      <text>
        <r>
          <rPr>
            <b/>
            <sz val="8"/>
            <color indexed="81"/>
            <rFont val="Tahoma"/>
            <family val="2"/>
          </rPr>
          <t>Se debe tener en cuenta los siguientes aspectos:</t>
        </r>
        <r>
          <rPr>
            <sz val="8"/>
            <color indexed="81"/>
            <rFont val="Tahoma"/>
            <family val="2"/>
          </rPr>
          <t xml:space="preserv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H10" authorId="1" shapeId="0">
      <text>
        <r>
          <rPr>
            <sz val="10"/>
            <color indexed="81"/>
            <rFont val="Tahoma"/>
            <family val="2"/>
          </rPr>
          <t>Permite determinar si el indicador está asociado con el objetivo del procesos y cuál es la intención de su medición?</t>
        </r>
        <r>
          <rPr>
            <sz val="8"/>
            <color indexed="81"/>
            <rFont val="Tahoma"/>
            <family val="2"/>
          </rPr>
          <t xml:space="preserve">
</t>
        </r>
      </text>
    </comment>
    <comment ref="B11" authorId="1" shapeId="0">
      <text>
        <r>
          <rPr>
            <sz val="8"/>
            <color indexed="81"/>
            <rFont val="Tahoma"/>
            <family val="2"/>
          </rPr>
          <t xml:space="preserve">
</t>
        </r>
        <r>
          <rPr>
            <sz val="10"/>
            <color indexed="81"/>
            <rFont val="Tahoma"/>
            <family val="2"/>
          </rPr>
          <t>Cómo se mide el indicador?
Cómo de expresa el indicador?
Esta puede ser:  porcentaje, razón, etc.</t>
        </r>
        <r>
          <rPr>
            <sz val="8"/>
            <color indexed="81"/>
            <rFont val="Tahoma"/>
            <family val="2"/>
          </rPr>
          <t xml:space="preserve">
</t>
        </r>
      </text>
    </comment>
    <comment ref="H11" authorId="1" shapeId="0">
      <text>
        <r>
          <rPr>
            <sz val="10"/>
            <color indexed="81"/>
            <rFont val="Tahoma"/>
            <family val="2"/>
          </rPr>
          <t xml:space="preserve">Cuáles son las variables que componen el indicador?
Realice la definición de cada una de estas variables </t>
        </r>
        <r>
          <rPr>
            <sz val="8"/>
            <color indexed="81"/>
            <rFont val="Tahoma"/>
            <family val="2"/>
          </rPr>
          <t xml:space="preserve">
</t>
        </r>
      </text>
    </comment>
    <comment ref="B12" authorId="1" shapeId="0">
      <text>
        <r>
          <rPr>
            <sz val="9"/>
            <color indexed="81"/>
            <rFont val="Tahoma"/>
            <family val="2"/>
          </rPr>
          <t>Defina la fórmula  que se debe utilizar para la medición del indicador, teniendo en cuenta la definición de las variables, realizada en la parte superior.</t>
        </r>
      </text>
    </comment>
    <comment ref="H12" authorId="1" shapeId="0">
      <text>
        <r>
          <rPr>
            <sz val="8"/>
            <color indexed="81"/>
            <rFont val="Tahoma"/>
            <family val="2"/>
          </rPr>
          <t xml:space="preserv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B13" authorId="1" shapeId="0">
      <text>
        <r>
          <rPr>
            <sz val="10"/>
            <color indexed="81"/>
            <rFont val="Tahoma"/>
            <family val="2"/>
          </rPr>
          <t>Cuáles entidades externas o dependencias del Instituto son las encargadas del procesamiento y divulgación de la información insumo para el cálculo del indicador?</t>
        </r>
      </text>
    </comment>
    <comment ref="H13" authorId="1" shapeId="0">
      <text>
        <r>
          <rPr>
            <sz val="10"/>
            <color indexed="81"/>
            <rFont val="Tahoma"/>
            <family val="2"/>
          </rPr>
          <t>Cada cuánto tiempo debe ser calculado el indicador?
Con qué frecuencia?.
Esta puede ser:  anual, trimestral, mensual, diaria, etc.</t>
        </r>
        <r>
          <rPr>
            <sz val="8"/>
            <color indexed="81"/>
            <rFont val="Tahoma"/>
            <family val="2"/>
          </rPr>
          <t xml:space="preserve">
</t>
        </r>
      </text>
    </comment>
    <comment ref="B14" authorId="1" shapeId="0">
      <text>
        <r>
          <rPr>
            <sz val="10"/>
            <color indexed="81"/>
            <rFont val="Tahoma"/>
            <family val="2"/>
          </rPr>
          <t>Responsable de obtener la medición del indicador.
Se debe colocar el CARGO.</t>
        </r>
      </text>
    </comment>
    <comment ref="H14" authorId="1" shapeId="0">
      <text>
        <r>
          <rPr>
            <sz val="10"/>
            <color indexed="81"/>
            <rFont val="Tahoma"/>
            <family val="2"/>
          </rPr>
          <t>Responsable del seguimiento, validación de resultados y definición de planes de acción sobre el indicador. Se debe colocar el CARGO.
Está definido en el SIG que este rol le corresponde al Responsable del proceso.</t>
        </r>
      </text>
    </comment>
    <comment ref="B15" authorId="1" shapeId="0">
      <text>
        <r>
          <rPr>
            <sz val="8"/>
            <color indexed="81"/>
            <rFont val="Tahoma"/>
            <family val="2"/>
          </rPr>
          <t>Medición, comportamiento o estimación del indicador al inicio del periodo de medición. Generalmente corresponde al valor obtenido en el año anterior.</t>
        </r>
      </text>
    </comment>
    <comment ref="F15" authorId="1" shapeId="0">
      <text>
        <r>
          <rPr>
            <sz val="8"/>
            <color indexed="81"/>
            <rFont val="Tahoma"/>
            <family val="2"/>
          </rPr>
          <t>Objetivo propuesto para el indicador, para indicadores estratégicos debe involucrar meta anual según Plan Indicativo</t>
        </r>
      </text>
    </comment>
    <comment ref="G15" authorId="0" shapeId="0">
      <text>
        <r>
          <rPr>
            <sz val="8"/>
            <color indexed="81"/>
            <rFont val="Tahoma"/>
            <family val="2"/>
          </rPr>
          <t xml:space="preserve">Permite definir la escala en la cual se valorará el incumplimiento del indicador de acuerdo con la meta definida, se recomienda utilizar 
BUENO (COLOR VERDE) 
REGULAR ( COLOR AMARILLO) Y 
MALO (COLOR ROJO). 
EJEMPLO: Para un indicador de satisfaccion del cliente, la meta puede estar definida en un 90%. Los rangos de evaluacion pueden ser: Bueno superior al 80%, regular entre el 60% y el 79% y malo menor del 60%.
</t>
        </r>
      </text>
    </comment>
    <comment ref="A23" authorId="0" shapeId="0">
      <text>
        <r>
          <rPr>
            <sz val="9"/>
            <color indexed="81"/>
            <rFont val="Tahoma"/>
            <family val="2"/>
          </rPr>
          <t xml:space="preserve">Fecha en la que se realiza la medición del indicador
</t>
        </r>
      </text>
    </comment>
    <comment ref="B23" authorId="0" shapeId="0">
      <text>
        <r>
          <rPr>
            <sz val="9"/>
            <color indexed="81"/>
            <rFont val="Tahoma"/>
            <family val="2"/>
          </rPr>
          <t xml:space="preserve">Meta establecida para el indicador, en el periodo objeto de seguuimiento
</t>
        </r>
      </text>
    </comment>
    <comment ref="C23" authorId="0" shapeId="0">
      <text>
        <r>
          <rPr>
            <sz val="8"/>
            <color indexed="81"/>
            <rFont val="Tahoma"/>
            <family val="2"/>
          </rPr>
          <t>Cálculo del indicador, para el periodo objeto de seguimiento.
Recuerde que debe sombrear esta casilla de acuerdo con las convenciones del Rango de Evaluación.</t>
        </r>
      </text>
    </comment>
    <comment ref="D23" authorId="0" shapeId="0">
      <text>
        <r>
          <rPr>
            <sz val="9"/>
            <color indexed="81"/>
            <rFont val="Tahoma"/>
            <family val="2"/>
          </rPr>
          <t xml:space="preserve">% de cumplimiento del indicador, teniendo en cuenta la meta y el resultado obtenido de la medición del indicador
</t>
        </r>
      </text>
    </comment>
    <comment ref="E23" authorId="0" shapeId="0">
      <text>
        <r>
          <rPr>
            <sz val="9"/>
            <color indexed="81"/>
            <rFont val="Tahoma"/>
            <family val="2"/>
          </rPr>
          <t xml:space="preserve">Realizar las anotaciones que se consideren importantes frente al resultado obtenido
</t>
        </r>
      </text>
    </comment>
    <comment ref="G23" authorId="0" shapeId="0">
      <text>
        <r>
          <rPr>
            <sz val="9"/>
            <color indexed="81"/>
            <rFont val="Tahoma"/>
            <family val="2"/>
          </rPr>
          <t xml:space="preserve">Descripción de las acciones correctivas o de mejora que se deben implementar para mejorar el comportamiento del indicador.
</t>
        </r>
        <r>
          <rPr>
            <b/>
            <sz val="9"/>
            <color indexed="81"/>
            <rFont val="Tahoma"/>
            <family val="2"/>
          </rPr>
          <t>Nota:  Si el indicador cumplió la meta, no se requiere definir acciones de mejoramiento. Simplemente se coloca en este espacio :NO APLICA</t>
        </r>
      </text>
    </comment>
    <comment ref="I23" authorId="0" shapeId="0">
      <text>
        <r>
          <rPr>
            <sz val="9"/>
            <color indexed="81"/>
            <rFont val="Tahoma"/>
            <family val="2"/>
          </rPr>
          <t xml:space="preserve">Cargo del responsable o responsables de implementar las acciones propuestas.
</t>
        </r>
      </text>
    </comment>
    <comment ref="J23" authorId="0" shapeId="0">
      <text>
        <r>
          <rPr>
            <sz val="9"/>
            <color indexed="81"/>
            <rFont val="Tahoma"/>
            <family val="2"/>
          </rPr>
          <t xml:space="preserve">Fecha o plazo establecido para la implementación de las acciones propuestas
</t>
        </r>
      </text>
    </comment>
  </commentList>
</comments>
</file>

<file path=xl/comments2.xml><?xml version="1.0" encoding="utf-8"?>
<comments xmlns="http://schemas.openxmlformats.org/spreadsheetml/2006/main">
  <authors>
    <author>Liliana Lamprea</author>
    <author>PwC</author>
  </authors>
  <commentList>
    <comment ref="B7" authorId="0" shapeId="0">
      <text>
        <r>
          <rPr>
            <sz val="9"/>
            <color indexed="81"/>
            <rFont val="Tahoma"/>
            <family val="2"/>
          </rPr>
          <t xml:space="preserve">Nombre del proceso al que pertenece el indicador
</t>
        </r>
      </text>
    </comment>
    <comment ref="I7" authorId="0" shapeId="0">
      <text>
        <r>
          <rPr>
            <sz val="9"/>
            <color indexed="81"/>
            <rFont val="Tahoma"/>
            <family val="2"/>
          </rPr>
          <t xml:space="preserve">Seleccionar si el indicador es de EFICACIA, EFICIENCIA O EFECTIVIDAD
</t>
        </r>
      </text>
    </comment>
    <comment ref="B8" authorId="1" shapeId="0">
      <text>
        <r>
          <rPr>
            <sz val="10"/>
            <color indexed="81"/>
            <rFont val="Tahoma"/>
            <family val="2"/>
          </rPr>
          <t>Corresponde al nombre a o la expresión que identifica el indicador</t>
        </r>
      </text>
    </comment>
    <comment ref="I8" authorId="0" shapeId="0">
      <text>
        <r>
          <rPr>
            <sz val="9"/>
            <color indexed="81"/>
            <rFont val="Tahoma"/>
            <family val="2"/>
          </rPr>
          <t xml:space="preserve">Definir si el indicador hace parte del Tablero General de Indicadores del SIG o es un indicador de manejo interno del proceso
</t>
        </r>
      </text>
    </comment>
    <comment ref="B10" authorId="1" shapeId="0">
      <text>
        <r>
          <rPr>
            <b/>
            <sz val="8"/>
            <color indexed="81"/>
            <rFont val="Tahoma"/>
            <family val="2"/>
          </rPr>
          <t>Se debe tener en cuenta los siguientes aspectos:</t>
        </r>
        <r>
          <rPr>
            <sz val="8"/>
            <color indexed="81"/>
            <rFont val="Tahoma"/>
            <family val="2"/>
          </rPr>
          <t xml:space="preserv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H10" authorId="1" shapeId="0">
      <text>
        <r>
          <rPr>
            <sz val="10"/>
            <color indexed="81"/>
            <rFont val="Tahoma"/>
            <family val="2"/>
          </rPr>
          <t>Permite determinar si el indicador está asociado con el objetivo del procesos y cuál es la intención de su medición?</t>
        </r>
        <r>
          <rPr>
            <sz val="8"/>
            <color indexed="81"/>
            <rFont val="Tahoma"/>
            <family val="2"/>
          </rPr>
          <t xml:space="preserve">
</t>
        </r>
      </text>
    </comment>
    <comment ref="B11" authorId="1" shapeId="0">
      <text>
        <r>
          <rPr>
            <sz val="8"/>
            <color indexed="81"/>
            <rFont val="Tahoma"/>
            <family val="2"/>
          </rPr>
          <t xml:space="preserve">
</t>
        </r>
        <r>
          <rPr>
            <sz val="10"/>
            <color indexed="81"/>
            <rFont val="Tahoma"/>
            <family val="2"/>
          </rPr>
          <t>Cómo se mide el indicador?
Cómo de expresa el indicador?
Esta puede ser:  porcentaje, razón, etc.</t>
        </r>
        <r>
          <rPr>
            <sz val="8"/>
            <color indexed="81"/>
            <rFont val="Tahoma"/>
            <family val="2"/>
          </rPr>
          <t xml:space="preserve">
</t>
        </r>
      </text>
    </comment>
    <comment ref="H11" authorId="1" shapeId="0">
      <text>
        <r>
          <rPr>
            <sz val="10"/>
            <color indexed="81"/>
            <rFont val="Tahoma"/>
            <family val="2"/>
          </rPr>
          <t xml:space="preserve">Cuáles son las variables que componen el indicador?
Realice la definición de cada una de estas variables </t>
        </r>
        <r>
          <rPr>
            <sz val="8"/>
            <color indexed="81"/>
            <rFont val="Tahoma"/>
            <family val="2"/>
          </rPr>
          <t xml:space="preserve">
</t>
        </r>
      </text>
    </comment>
    <comment ref="B12" authorId="1" shapeId="0">
      <text>
        <r>
          <rPr>
            <sz val="9"/>
            <color indexed="81"/>
            <rFont val="Tahoma"/>
            <family val="2"/>
          </rPr>
          <t>Defina la fórmula  que se debe utilizar para la medición del indicador, teniendo en cuenta la definición de las variables, realizada en la parte superior.</t>
        </r>
      </text>
    </comment>
    <comment ref="H12" authorId="1" shapeId="0">
      <text>
        <r>
          <rPr>
            <sz val="8"/>
            <color indexed="81"/>
            <rFont val="Tahoma"/>
            <family val="2"/>
          </rPr>
          <t xml:space="preserv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B13" authorId="1" shapeId="0">
      <text>
        <r>
          <rPr>
            <sz val="10"/>
            <color indexed="81"/>
            <rFont val="Tahoma"/>
            <family val="2"/>
          </rPr>
          <t>Cuáles entidades externas o dependencias del Instituto son las encargadas del procesamiento y divulgación de la información insumo para el cálculo del indicador?</t>
        </r>
      </text>
    </comment>
    <comment ref="H13" authorId="1" shapeId="0">
      <text>
        <r>
          <rPr>
            <sz val="10"/>
            <color indexed="81"/>
            <rFont val="Tahoma"/>
            <family val="2"/>
          </rPr>
          <t>Cada cuánto tiempo debe ser calculado el indicador?
Con qué frecuencia?.
Esta puede ser:  anual, trimestral, mensual, diaria, etc.</t>
        </r>
        <r>
          <rPr>
            <sz val="8"/>
            <color indexed="81"/>
            <rFont val="Tahoma"/>
            <family val="2"/>
          </rPr>
          <t xml:space="preserve">
</t>
        </r>
      </text>
    </comment>
    <comment ref="B14" authorId="1" shapeId="0">
      <text>
        <r>
          <rPr>
            <sz val="10"/>
            <color indexed="81"/>
            <rFont val="Tahoma"/>
            <family val="2"/>
          </rPr>
          <t>Responsable de obtener la medición del indicador.
Se debe colocar el CARGO.</t>
        </r>
      </text>
    </comment>
    <comment ref="H14" authorId="1" shapeId="0">
      <text>
        <r>
          <rPr>
            <sz val="10"/>
            <color indexed="81"/>
            <rFont val="Tahoma"/>
            <family val="2"/>
          </rPr>
          <t>Responsable del seguimiento, validación de resultados y definición de planes de acción sobre el indicador. Se debe colocar el CARGO.
Está definido en el SIG que este rol le corresponde al Responsable del proceso.</t>
        </r>
      </text>
    </comment>
    <comment ref="B15" authorId="1" shapeId="0">
      <text>
        <r>
          <rPr>
            <sz val="8"/>
            <color indexed="81"/>
            <rFont val="Tahoma"/>
            <family val="2"/>
          </rPr>
          <t>Medición, comportamiento o estimación del indicador al inicio del periodo de medición. Generalmente corresponde al valor obtenido en el año anterior.</t>
        </r>
      </text>
    </comment>
    <comment ref="F15" authorId="1" shapeId="0">
      <text>
        <r>
          <rPr>
            <sz val="8"/>
            <color indexed="81"/>
            <rFont val="Tahoma"/>
            <family val="2"/>
          </rPr>
          <t>Objetivo propuesto para el indicador, para indicadores estratégicos debe involucrar meta anual según Plan Indicativo</t>
        </r>
      </text>
    </comment>
    <comment ref="G15" authorId="0" shapeId="0">
      <text>
        <r>
          <rPr>
            <sz val="8"/>
            <color indexed="81"/>
            <rFont val="Tahoma"/>
            <family val="2"/>
          </rPr>
          <t xml:space="preserve">Permite definir la escala en la cual se valorará el incumplimiento del indicador de acuerdo con la meta definida, se recomienda utilizar 
BUENO (COLOR VERDE) 
REGULAR ( COLOR AMARILLO) Y 
MALO (COLOR ROJO). 
EJEMPLO: Para un indicador de satisfaccion del cliente, la meta puede estar definida en un 90%. Los rangos de evaluacion pueden ser: Bueno superior al 80%, regular entre el 60% y el 79% y malo menor del 60%.
</t>
        </r>
      </text>
    </comment>
    <comment ref="A23" authorId="0" shapeId="0">
      <text>
        <r>
          <rPr>
            <sz val="9"/>
            <color indexed="81"/>
            <rFont val="Tahoma"/>
            <family val="2"/>
          </rPr>
          <t xml:space="preserve">Fecha en la que se realiza la medición del indicador
</t>
        </r>
      </text>
    </comment>
    <comment ref="B23" authorId="0" shapeId="0">
      <text>
        <r>
          <rPr>
            <sz val="9"/>
            <color indexed="81"/>
            <rFont val="Tahoma"/>
            <family val="2"/>
          </rPr>
          <t xml:space="preserve">Meta establecida para el indicador, en el periodo objeto de seguuimiento
</t>
        </r>
      </text>
    </comment>
    <comment ref="C23" authorId="0" shapeId="0">
      <text>
        <r>
          <rPr>
            <sz val="8"/>
            <color indexed="81"/>
            <rFont val="Tahoma"/>
            <family val="2"/>
          </rPr>
          <t>Cálculo del indicador, para el periodo objeto de seguimiento.
Recuerde que debe sombrear esta casilla de acuerdo con las convenciones del Rango de Evaluación.</t>
        </r>
      </text>
    </comment>
    <comment ref="D23" authorId="0" shapeId="0">
      <text>
        <r>
          <rPr>
            <sz val="9"/>
            <color indexed="81"/>
            <rFont val="Tahoma"/>
            <family val="2"/>
          </rPr>
          <t xml:space="preserve">% de cumplimiento del indicador, teniendo en cuenta la meta y el resultado obtenido de la medición del indicador
</t>
        </r>
      </text>
    </comment>
    <comment ref="E23" authorId="0" shapeId="0">
      <text>
        <r>
          <rPr>
            <sz val="9"/>
            <color indexed="81"/>
            <rFont val="Tahoma"/>
            <family val="2"/>
          </rPr>
          <t xml:space="preserve">Realizar las anotaciones que se consideren importantes frente al resultado obtenido
</t>
        </r>
      </text>
    </comment>
    <comment ref="G23" authorId="0" shapeId="0">
      <text>
        <r>
          <rPr>
            <sz val="9"/>
            <color indexed="81"/>
            <rFont val="Tahoma"/>
            <family val="2"/>
          </rPr>
          <t xml:space="preserve">Descripción de las acciones correctivas o de mejora que se deben implementar para mejorar el comportamiento del indicador.
</t>
        </r>
        <r>
          <rPr>
            <b/>
            <sz val="9"/>
            <color indexed="81"/>
            <rFont val="Tahoma"/>
            <family val="2"/>
          </rPr>
          <t>Nota:  Si el indicador cumplió la meta, no se requiere definir acciones de mejoramiento. Simplemente se coloca en este espacio :NO APLICA</t>
        </r>
      </text>
    </comment>
    <comment ref="I23" authorId="0" shapeId="0">
      <text>
        <r>
          <rPr>
            <sz val="9"/>
            <color indexed="81"/>
            <rFont val="Tahoma"/>
            <family val="2"/>
          </rPr>
          <t xml:space="preserve">Cargo del responsable o responsables de implementar las acciones propuestas.
</t>
        </r>
      </text>
    </comment>
    <comment ref="J23" authorId="0" shapeId="0">
      <text>
        <r>
          <rPr>
            <sz val="9"/>
            <color indexed="81"/>
            <rFont val="Tahoma"/>
            <family val="2"/>
          </rPr>
          <t xml:space="preserve">Fecha o plazo establecido para la implementación de las acciones propuestas
</t>
        </r>
      </text>
    </comment>
  </commentList>
</comments>
</file>

<file path=xl/comments3.xml><?xml version="1.0" encoding="utf-8"?>
<comments xmlns="http://schemas.openxmlformats.org/spreadsheetml/2006/main">
  <authors>
    <author>Liliana Lamprea</author>
    <author>PwC</author>
  </authors>
  <commentList>
    <comment ref="B7" authorId="0" shapeId="0">
      <text>
        <r>
          <rPr>
            <sz val="9"/>
            <color indexed="81"/>
            <rFont val="Tahoma"/>
            <family val="2"/>
          </rPr>
          <t xml:space="preserve">Nombre del proceso al que pertenece el indicador
</t>
        </r>
      </text>
    </comment>
    <comment ref="I7" authorId="0" shapeId="0">
      <text>
        <r>
          <rPr>
            <sz val="9"/>
            <color indexed="81"/>
            <rFont val="Tahoma"/>
            <family val="2"/>
          </rPr>
          <t xml:space="preserve">Seleccionar si el indicador es de EFICACIA, EFICIENCIA O EFECTIVIDAD
</t>
        </r>
      </text>
    </comment>
    <comment ref="B8" authorId="1" shapeId="0">
      <text>
        <r>
          <rPr>
            <sz val="10"/>
            <color indexed="81"/>
            <rFont val="Tahoma"/>
            <family val="2"/>
          </rPr>
          <t>Corresponde al nombre a o la expresión que identifica el indicador</t>
        </r>
      </text>
    </comment>
    <comment ref="I8" authorId="0" shapeId="0">
      <text>
        <r>
          <rPr>
            <sz val="9"/>
            <color indexed="81"/>
            <rFont val="Tahoma"/>
            <family val="2"/>
          </rPr>
          <t xml:space="preserve">Definir si el indicador hace parte del Tablero General de Indicadores del SIG o es un indicador de manejo interno del proceso
</t>
        </r>
      </text>
    </comment>
    <comment ref="B10" authorId="1" shapeId="0">
      <text>
        <r>
          <rPr>
            <b/>
            <sz val="8"/>
            <color indexed="81"/>
            <rFont val="Tahoma"/>
            <family val="2"/>
          </rPr>
          <t>Se debe tener en cuenta los siguientes aspectos:</t>
        </r>
        <r>
          <rPr>
            <sz val="8"/>
            <color indexed="81"/>
            <rFont val="Tahoma"/>
            <family val="2"/>
          </rPr>
          <t xml:space="preserv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H10" authorId="1" shapeId="0">
      <text>
        <r>
          <rPr>
            <sz val="10"/>
            <color indexed="81"/>
            <rFont val="Tahoma"/>
            <family val="2"/>
          </rPr>
          <t>Permite determinar si el indicador está asociado con el objetivo del procesos y cuál es la intención de su medición?</t>
        </r>
        <r>
          <rPr>
            <sz val="8"/>
            <color indexed="81"/>
            <rFont val="Tahoma"/>
            <family val="2"/>
          </rPr>
          <t xml:space="preserve">
</t>
        </r>
      </text>
    </comment>
    <comment ref="B11" authorId="1" shapeId="0">
      <text>
        <r>
          <rPr>
            <sz val="8"/>
            <color indexed="81"/>
            <rFont val="Tahoma"/>
            <family val="2"/>
          </rPr>
          <t xml:space="preserve">
</t>
        </r>
        <r>
          <rPr>
            <sz val="10"/>
            <color indexed="81"/>
            <rFont val="Tahoma"/>
            <family val="2"/>
          </rPr>
          <t>Cómo se mide el indicador?
Cómo de expresa el indicador?
Esta puede ser:  porcentaje, razón, etc.</t>
        </r>
        <r>
          <rPr>
            <sz val="8"/>
            <color indexed="81"/>
            <rFont val="Tahoma"/>
            <family val="2"/>
          </rPr>
          <t xml:space="preserve">
</t>
        </r>
      </text>
    </comment>
    <comment ref="H11" authorId="1" shapeId="0">
      <text>
        <r>
          <rPr>
            <sz val="10"/>
            <color indexed="81"/>
            <rFont val="Tahoma"/>
            <family val="2"/>
          </rPr>
          <t xml:space="preserve">Cuáles son las variables que componen el indicador?
Realice la definición de cada una de estas variables </t>
        </r>
        <r>
          <rPr>
            <sz val="8"/>
            <color indexed="81"/>
            <rFont val="Tahoma"/>
            <family val="2"/>
          </rPr>
          <t xml:space="preserve">
</t>
        </r>
      </text>
    </comment>
    <comment ref="B12" authorId="1" shapeId="0">
      <text>
        <r>
          <rPr>
            <sz val="9"/>
            <color indexed="81"/>
            <rFont val="Tahoma"/>
            <family val="2"/>
          </rPr>
          <t>Defina la fórmula  que se debe utilizar para la medición del indicador, teniendo en cuenta la definición de las variables, realizada en la parte superior.</t>
        </r>
      </text>
    </comment>
    <comment ref="H12" authorId="1" shapeId="0">
      <text>
        <r>
          <rPr>
            <sz val="8"/>
            <color indexed="81"/>
            <rFont val="Tahoma"/>
            <family val="2"/>
          </rPr>
          <t xml:space="preserv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B13" authorId="1" shapeId="0">
      <text>
        <r>
          <rPr>
            <sz val="10"/>
            <color indexed="81"/>
            <rFont val="Tahoma"/>
            <family val="2"/>
          </rPr>
          <t>Cuáles entidades externas o dependencias del Instituto son las encargadas del procesamiento y divulgación de la información insumo para el cálculo del indicador?</t>
        </r>
      </text>
    </comment>
    <comment ref="H13" authorId="1" shapeId="0">
      <text>
        <r>
          <rPr>
            <sz val="10"/>
            <color indexed="81"/>
            <rFont val="Tahoma"/>
            <family val="2"/>
          </rPr>
          <t>Cada cuánto tiempo debe ser calculado el indicador?
Con qué frecuencia?.
Esta puede ser:  anual, trimestral, mensual, diaria, etc.</t>
        </r>
        <r>
          <rPr>
            <sz val="8"/>
            <color indexed="81"/>
            <rFont val="Tahoma"/>
            <family val="2"/>
          </rPr>
          <t xml:space="preserve">
</t>
        </r>
      </text>
    </comment>
    <comment ref="B14" authorId="1" shapeId="0">
      <text>
        <r>
          <rPr>
            <sz val="10"/>
            <color indexed="81"/>
            <rFont val="Tahoma"/>
            <family val="2"/>
          </rPr>
          <t>Responsable de obtener la medición del indicador.
Se debe colocar el CARGO.</t>
        </r>
      </text>
    </comment>
    <comment ref="H14" authorId="1" shapeId="0">
      <text>
        <r>
          <rPr>
            <sz val="10"/>
            <color indexed="81"/>
            <rFont val="Tahoma"/>
            <family val="2"/>
          </rPr>
          <t>Responsable del seguimiento, validación de resultados y definición de planes de acción sobre el indicador. Se debe colocar el CARGO.
Está definido en el SIG que este rol le corresponde al Responsable del proceso.</t>
        </r>
      </text>
    </comment>
    <comment ref="B15" authorId="1" shapeId="0">
      <text>
        <r>
          <rPr>
            <sz val="8"/>
            <color indexed="81"/>
            <rFont val="Tahoma"/>
            <family val="2"/>
          </rPr>
          <t>Medición, comportamiento o estimación del indicador al inicio del periodo de medición. Generalmente corresponde al valor obtenido en el año anterior.</t>
        </r>
      </text>
    </comment>
    <comment ref="F15" authorId="1" shapeId="0">
      <text>
        <r>
          <rPr>
            <sz val="8"/>
            <color indexed="81"/>
            <rFont val="Tahoma"/>
            <family val="2"/>
          </rPr>
          <t>Objetivo propuesto para el indicador, para indicadores estratégicos debe involucrar meta anual según Plan Indicativo</t>
        </r>
      </text>
    </comment>
    <comment ref="G15" authorId="0" shapeId="0">
      <text>
        <r>
          <rPr>
            <sz val="8"/>
            <color indexed="81"/>
            <rFont val="Tahoma"/>
            <family val="2"/>
          </rPr>
          <t xml:space="preserve">Permite definir la escala en la cual se valorará el incumplimiento del indicador de acuerdo con la meta definida, se recomienda utilizar 
BUENO (COLOR VERDE) 
REGULAR ( COLOR AMARILLO) Y 
MALO (COLOR ROJO). 
EJEMPLO: Para un indicador de satisfaccion del cliente, la meta puede estar definida en un 90%. Los rangos de evaluacion pueden ser: Bueno superior al 80%, regular entre el 60% y el 79% y malo menor del 60%.
</t>
        </r>
      </text>
    </comment>
    <comment ref="A23" authorId="0" shapeId="0">
      <text>
        <r>
          <rPr>
            <sz val="9"/>
            <color indexed="81"/>
            <rFont val="Tahoma"/>
            <family val="2"/>
          </rPr>
          <t xml:space="preserve">Fecha en la que se realiza la medición del indicador
</t>
        </r>
      </text>
    </comment>
    <comment ref="B23" authorId="0" shapeId="0">
      <text>
        <r>
          <rPr>
            <sz val="9"/>
            <color indexed="81"/>
            <rFont val="Tahoma"/>
            <family val="2"/>
          </rPr>
          <t xml:space="preserve">Meta establecida para el indicador, en el periodo objeto de seguuimiento
</t>
        </r>
      </text>
    </comment>
    <comment ref="C23" authorId="0" shapeId="0">
      <text>
        <r>
          <rPr>
            <sz val="8"/>
            <color indexed="81"/>
            <rFont val="Tahoma"/>
            <family val="2"/>
          </rPr>
          <t>Cálculo del indicador, para el periodo objeto de seguimiento.
Recuerde que debe sombrear esta casilla de acuerdo con las convenciones del Rango de Evaluación.</t>
        </r>
      </text>
    </comment>
    <comment ref="D23" authorId="0" shapeId="0">
      <text>
        <r>
          <rPr>
            <sz val="9"/>
            <color indexed="81"/>
            <rFont val="Tahoma"/>
            <family val="2"/>
          </rPr>
          <t xml:space="preserve">% de cumplimiento del indicador, teniendo en cuenta la meta y el resultado obtenido de la medición del indicador
</t>
        </r>
      </text>
    </comment>
    <comment ref="E23" authorId="0" shapeId="0">
      <text>
        <r>
          <rPr>
            <sz val="9"/>
            <color indexed="81"/>
            <rFont val="Tahoma"/>
            <family val="2"/>
          </rPr>
          <t xml:space="preserve">Realizar las anotaciones que se consideren importantes frente al resultado obtenido
</t>
        </r>
      </text>
    </comment>
    <comment ref="G23" authorId="0" shapeId="0">
      <text>
        <r>
          <rPr>
            <sz val="9"/>
            <color indexed="81"/>
            <rFont val="Tahoma"/>
            <family val="2"/>
          </rPr>
          <t xml:space="preserve">Descripción de las acciones correctivas o de mejora que se deben implementar para mejorar el comportamiento del indicador.
</t>
        </r>
        <r>
          <rPr>
            <b/>
            <sz val="9"/>
            <color indexed="81"/>
            <rFont val="Tahoma"/>
            <family val="2"/>
          </rPr>
          <t>Nota:  Si el indicador cumplió la meta, no se requiere definir acciones de mejoramiento. Simplemente se coloca en este espacio :NO APLICA</t>
        </r>
      </text>
    </comment>
    <comment ref="I23" authorId="0" shapeId="0">
      <text>
        <r>
          <rPr>
            <sz val="9"/>
            <color indexed="81"/>
            <rFont val="Tahoma"/>
            <family val="2"/>
          </rPr>
          <t xml:space="preserve">Cargo del responsable o responsables de implementar las acciones propuestas.
</t>
        </r>
      </text>
    </comment>
    <comment ref="J23" authorId="0" shapeId="0">
      <text>
        <r>
          <rPr>
            <sz val="9"/>
            <color indexed="81"/>
            <rFont val="Tahoma"/>
            <family val="2"/>
          </rPr>
          <t xml:space="preserve">Fecha o plazo establecido para la implementación de las acciones propuestas
</t>
        </r>
      </text>
    </comment>
  </commentList>
</comments>
</file>

<file path=xl/comments4.xml><?xml version="1.0" encoding="utf-8"?>
<comments xmlns="http://schemas.openxmlformats.org/spreadsheetml/2006/main">
  <authors>
    <author>Liliana Lamprea</author>
    <author>PwC</author>
  </authors>
  <commentList>
    <comment ref="B7" authorId="0" shapeId="0">
      <text>
        <r>
          <rPr>
            <sz val="9"/>
            <color indexed="81"/>
            <rFont val="Tahoma"/>
            <family val="2"/>
          </rPr>
          <t xml:space="preserve">Nombre del proceso al que pertenece el indicador
</t>
        </r>
      </text>
    </comment>
    <comment ref="I7" authorId="0" shapeId="0">
      <text>
        <r>
          <rPr>
            <sz val="9"/>
            <color indexed="81"/>
            <rFont val="Tahoma"/>
            <family val="2"/>
          </rPr>
          <t xml:space="preserve">Seleccionar si el indicador es de EFICACIA, EFICIENCIA O EFECTIVIDAD
</t>
        </r>
      </text>
    </comment>
    <comment ref="B8" authorId="1" shapeId="0">
      <text>
        <r>
          <rPr>
            <sz val="10"/>
            <color indexed="81"/>
            <rFont val="Tahoma"/>
            <family val="2"/>
          </rPr>
          <t>Corresponde al nombre a o la expresión que identifica el indicador</t>
        </r>
      </text>
    </comment>
    <comment ref="I8" authorId="0" shapeId="0">
      <text>
        <r>
          <rPr>
            <sz val="9"/>
            <color indexed="81"/>
            <rFont val="Tahoma"/>
            <family val="2"/>
          </rPr>
          <t xml:space="preserve">Definir si el indicador hace parte del Tablero General de Indicadores del SIG o es un indicador de manejo interno del proceso
</t>
        </r>
      </text>
    </comment>
    <comment ref="B10" authorId="1" shapeId="0">
      <text>
        <r>
          <rPr>
            <b/>
            <sz val="8"/>
            <color indexed="81"/>
            <rFont val="Tahoma"/>
            <family val="2"/>
          </rPr>
          <t>Se debe tener en cuenta los siguientes aspectos:</t>
        </r>
        <r>
          <rPr>
            <sz val="8"/>
            <color indexed="81"/>
            <rFont val="Tahoma"/>
            <family val="2"/>
          </rPr>
          <t xml:space="preserv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H10" authorId="1" shapeId="0">
      <text>
        <r>
          <rPr>
            <sz val="10"/>
            <color indexed="81"/>
            <rFont val="Tahoma"/>
            <family val="2"/>
          </rPr>
          <t>Permite determinar si el indicador está asociado con el objetivo del procesos y cuál es la intención de su medición?</t>
        </r>
        <r>
          <rPr>
            <sz val="8"/>
            <color indexed="81"/>
            <rFont val="Tahoma"/>
            <family val="2"/>
          </rPr>
          <t xml:space="preserve">
</t>
        </r>
      </text>
    </comment>
    <comment ref="B11" authorId="1" shapeId="0">
      <text>
        <r>
          <rPr>
            <sz val="8"/>
            <color indexed="81"/>
            <rFont val="Tahoma"/>
            <family val="2"/>
          </rPr>
          <t xml:space="preserve">
</t>
        </r>
        <r>
          <rPr>
            <sz val="10"/>
            <color indexed="81"/>
            <rFont val="Tahoma"/>
            <family val="2"/>
          </rPr>
          <t>Cómo se mide el indicador?
Cómo de expresa el indicador?
Esta puede ser:  porcentaje, razón, etc.</t>
        </r>
        <r>
          <rPr>
            <sz val="8"/>
            <color indexed="81"/>
            <rFont val="Tahoma"/>
            <family val="2"/>
          </rPr>
          <t xml:space="preserve">
</t>
        </r>
      </text>
    </comment>
    <comment ref="H11" authorId="1" shapeId="0">
      <text>
        <r>
          <rPr>
            <sz val="10"/>
            <color indexed="81"/>
            <rFont val="Tahoma"/>
            <family val="2"/>
          </rPr>
          <t xml:space="preserve">Cuáles son las variables que componen el indicador?
Realice la definición de cada una de estas variables </t>
        </r>
        <r>
          <rPr>
            <sz val="8"/>
            <color indexed="81"/>
            <rFont val="Tahoma"/>
            <family val="2"/>
          </rPr>
          <t xml:space="preserve">
</t>
        </r>
      </text>
    </comment>
    <comment ref="B12" authorId="1" shapeId="0">
      <text>
        <r>
          <rPr>
            <sz val="9"/>
            <color indexed="81"/>
            <rFont val="Tahoma"/>
            <family val="2"/>
          </rPr>
          <t>Defina la fórmula  que se debe utilizar para la medición del indicador, teniendo en cuenta la definición de las variables, realizada en la parte superior.</t>
        </r>
      </text>
    </comment>
    <comment ref="H12" authorId="1" shapeId="0">
      <text>
        <r>
          <rPr>
            <sz val="8"/>
            <color indexed="81"/>
            <rFont val="Tahoma"/>
            <family val="2"/>
          </rPr>
          <t xml:space="preserv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B13" authorId="1" shapeId="0">
      <text>
        <r>
          <rPr>
            <sz val="10"/>
            <color indexed="81"/>
            <rFont val="Tahoma"/>
            <family val="2"/>
          </rPr>
          <t>Cuáles entidades externas o dependencias del Instituto son las encargadas del procesamiento y divulgación de la información insumo para el cálculo del indicador?</t>
        </r>
      </text>
    </comment>
    <comment ref="H13" authorId="1" shapeId="0">
      <text>
        <r>
          <rPr>
            <sz val="10"/>
            <color indexed="81"/>
            <rFont val="Tahoma"/>
            <family val="2"/>
          </rPr>
          <t>Cada cuánto tiempo debe ser calculado el indicador?
Con qué frecuencia?.
Esta puede ser:  anual, trimestral, mensual, diaria, etc.</t>
        </r>
        <r>
          <rPr>
            <sz val="8"/>
            <color indexed="81"/>
            <rFont val="Tahoma"/>
            <family val="2"/>
          </rPr>
          <t xml:space="preserve">
</t>
        </r>
      </text>
    </comment>
    <comment ref="B14" authorId="1" shapeId="0">
      <text>
        <r>
          <rPr>
            <sz val="10"/>
            <color indexed="81"/>
            <rFont val="Tahoma"/>
            <family val="2"/>
          </rPr>
          <t>Responsable de obtener la medición del indicador.
Se debe colocar el CARGO.</t>
        </r>
      </text>
    </comment>
    <comment ref="H14" authorId="1" shapeId="0">
      <text>
        <r>
          <rPr>
            <sz val="10"/>
            <color indexed="81"/>
            <rFont val="Tahoma"/>
            <family val="2"/>
          </rPr>
          <t>Responsable del seguimiento, validación de resultados y definición de planes de acción sobre el indicador. Se debe colocar el CARGO.
Está definido en el SIG que este rol le corresponde al Responsable del proceso.</t>
        </r>
      </text>
    </comment>
    <comment ref="B15" authorId="1" shapeId="0">
      <text>
        <r>
          <rPr>
            <sz val="8"/>
            <color indexed="81"/>
            <rFont val="Tahoma"/>
            <family val="2"/>
          </rPr>
          <t>Medición, comportamiento o estimación del indicador al inicio del periodo de medición. Generalmente corresponde al valor obtenido en el año anterior.</t>
        </r>
      </text>
    </comment>
    <comment ref="F15" authorId="1" shapeId="0">
      <text>
        <r>
          <rPr>
            <sz val="8"/>
            <color indexed="81"/>
            <rFont val="Tahoma"/>
            <family val="2"/>
          </rPr>
          <t>Objetivo propuesto para el indicador, para indicadores estratégicos debe involucrar meta anual según Plan Indicativo</t>
        </r>
      </text>
    </comment>
    <comment ref="G15" authorId="0" shapeId="0">
      <text>
        <r>
          <rPr>
            <sz val="8"/>
            <color indexed="81"/>
            <rFont val="Tahoma"/>
            <family val="2"/>
          </rPr>
          <t xml:space="preserve">Permite definir la escala en la cual se valorará el incumplimiento del indicador de acuerdo con la meta definida, se recomienda utilizar 
BUENO (COLOR VERDE) 
REGULAR ( COLOR AMARILLO) Y 
MALO (COLOR ROJO). 
EJEMPLO: Para un indicador de satisfaccion del cliente, la meta puede estar definida en un 90%. Los rangos de evaluacion pueden ser: Bueno superior al 80%, regular entre el 60% y el 79% y malo menor del 60%.
</t>
        </r>
      </text>
    </comment>
    <comment ref="A23" authorId="0" shapeId="0">
      <text>
        <r>
          <rPr>
            <sz val="9"/>
            <color indexed="81"/>
            <rFont val="Tahoma"/>
            <family val="2"/>
          </rPr>
          <t xml:space="preserve">Fecha en la que se realiza la medición del indicador
</t>
        </r>
      </text>
    </comment>
    <comment ref="B23" authorId="0" shapeId="0">
      <text>
        <r>
          <rPr>
            <sz val="9"/>
            <color indexed="81"/>
            <rFont val="Tahoma"/>
            <family val="2"/>
          </rPr>
          <t xml:space="preserve">Meta establecida para el indicador, en el periodo objeto de seguuimiento
</t>
        </r>
      </text>
    </comment>
    <comment ref="C23" authorId="0" shapeId="0">
      <text>
        <r>
          <rPr>
            <sz val="8"/>
            <color indexed="81"/>
            <rFont val="Tahoma"/>
            <family val="2"/>
          </rPr>
          <t>Cálculo del indicador, para el periodo objeto de seguimiento.
Recuerde que debe sombrear esta casilla de acuerdo con las convenciones del Rango de Evaluación.</t>
        </r>
      </text>
    </comment>
    <comment ref="D23" authorId="0" shapeId="0">
      <text>
        <r>
          <rPr>
            <sz val="9"/>
            <color indexed="81"/>
            <rFont val="Tahoma"/>
            <family val="2"/>
          </rPr>
          <t xml:space="preserve">% de cumplimiento del indicador, teniendo en cuenta la meta y el resultado obtenido de la medición del indicador
</t>
        </r>
      </text>
    </comment>
    <comment ref="E23" authorId="0" shapeId="0">
      <text>
        <r>
          <rPr>
            <sz val="9"/>
            <color indexed="81"/>
            <rFont val="Tahoma"/>
            <family val="2"/>
          </rPr>
          <t xml:space="preserve">Realizar las anotaciones que se consideren importantes frente al resultado obtenido
</t>
        </r>
      </text>
    </comment>
    <comment ref="G23" authorId="0" shapeId="0">
      <text>
        <r>
          <rPr>
            <sz val="9"/>
            <color indexed="81"/>
            <rFont val="Tahoma"/>
            <family val="2"/>
          </rPr>
          <t xml:space="preserve">Descripción de las acciones correctivas o de mejora que se deben implementar para mejorar el comportamiento del indicador.
</t>
        </r>
        <r>
          <rPr>
            <b/>
            <sz val="9"/>
            <color indexed="81"/>
            <rFont val="Tahoma"/>
            <family val="2"/>
          </rPr>
          <t>Nota:  Si el indicador cumplió la meta, no se requiere definir acciones de mejoramiento. Simplemente se coloca en este espacio :NO APLICA</t>
        </r>
      </text>
    </comment>
    <comment ref="I23" authorId="0" shapeId="0">
      <text>
        <r>
          <rPr>
            <sz val="9"/>
            <color indexed="81"/>
            <rFont val="Tahoma"/>
            <family val="2"/>
          </rPr>
          <t xml:space="preserve">Cargo del responsable o responsables de implementar las acciones propuestas.
</t>
        </r>
      </text>
    </comment>
    <comment ref="J23" authorId="0" shapeId="0">
      <text>
        <r>
          <rPr>
            <sz val="9"/>
            <color indexed="81"/>
            <rFont val="Tahoma"/>
            <family val="2"/>
          </rPr>
          <t xml:space="preserve">Fecha o plazo establecido para la implementación de las acciones propuestas
</t>
        </r>
      </text>
    </comment>
  </commentList>
</comments>
</file>

<file path=xl/comments5.xml><?xml version="1.0" encoding="utf-8"?>
<comments xmlns="http://schemas.openxmlformats.org/spreadsheetml/2006/main">
  <authors>
    <author>Liliana Lamprea</author>
    <author>PwC</author>
  </authors>
  <commentList>
    <comment ref="B7" authorId="0" shapeId="0">
      <text>
        <r>
          <rPr>
            <sz val="9"/>
            <color indexed="81"/>
            <rFont val="Tahoma"/>
            <family val="2"/>
          </rPr>
          <t xml:space="preserve">Nombre del proceso al que pertenece el indicador
</t>
        </r>
      </text>
    </comment>
    <comment ref="I7" authorId="0" shapeId="0">
      <text>
        <r>
          <rPr>
            <sz val="9"/>
            <color indexed="81"/>
            <rFont val="Tahoma"/>
            <family val="2"/>
          </rPr>
          <t xml:space="preserve">Seleccionar si el indicador es de EFICACIA, EFICIENCIA O EFECTIVIDAD
</t>
        </r>
      </text>
    </comment>
    <comment ref="B8" authorId="1" shapeId="0">
      <text>
        <r>
          <rPr>
            <sz val="10"/>
            <color indexed="81"/>
            <rFont val="Tahoma"/>
            <family val="2"/>
          </rPr>
          <t>Corresponde al nombre a o la expresión que identifica el indicador</t>
        </r>
      </text>
    </comment>
    <comment ref="I8" authorId="0" shapeId="0">
      <text>
        <r>
          <rPr>
            <sz val="9"/>
            <color indexed="81"/>
            <rFont val="Tahoma"/>
            <family val="2"/>
          </rPr>
          <t xml:space="preserve">Definir si el indicador hace parte del Tablero General de Indicadores del SIG o es un indicador de manejo interno del proceso
</t>
        </r>
      </text>
    </comment>
    <comment ref="B10" authorId="1" shapeId="0">
      <text>
        <r>
          <rPr>
            <b/>
            <sz val="8"/>
            <color indexed="81"/>
            <rFont val="Tahoma"/>
            <family val="2"/>
          </rPr>
          <t>Se debe tener en cuenta los siguientes aspectos:</t>
        </r>
        <r>
          <rPr>
            <sz val="8"/>
            <color indexed="81"/>
            <rFont val="Tahoma"/>
            <family val="2"/>
          </rPr>
          <t xml:space="preserv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H10" authorId="1" shapeId="0">
      <text>
        <r>
          <rPr>
            <sz val="10"/>
            <color indexed="81"/>
            <rFont val="Tahoma"/>
            <family val="2"/>
          </rPr>
          <t>Permite determinar si el indicador está asociado con el objetivo del procesos y cuál es la intención de su medición?</t>
        </r>
        <r>
          <rPr>
            <sz val="8"/>
            <color indexed="81"/>
            <rFont val="Tahoma"/>
            <family val="2"/>
          </rPr>
          <t xml:space="preserve">
</t>
        </r>
      </text>
    </comment>
    <comment ref="B11" authorId="1" shapeId="0">
      <text>
        <r>
          <rPr>
            <sz val="8"/>
            <color indexed="81"/>
            <rFont val="Tahoma"/>
            <family val="2"/>
          </rPr>
          <t xml:space="preserve">
</t>
        </r>
        <r>
          <rPr>
            <sz val="10"/>
            <color indexed="81"/>
            <rFont val="Tahoma"/>
            <family val="2"/>
          </rPr>
          <t>Cómo se mide el indicador?
Cómo de expresa el indicador?
Esta puede ser:  porcentaje, razón, etc.</t>
        </r>
        <r>
          <rPr>
            <sz val="8"/>
            <color indexed="81"/>
            <rFont val="Tahoma"/>
            <family val="2"/>
          </rPr>
          <t xml:space="preserve">
</t>
        </r>
      </text>
    </comment>
    <comment ref="H11" authorId="1" shapeId="0">
      <text>
        <r>
          <rPr>
            <sz val="10"/>
            <color indexed="81"/>
            <rFont val="Tahoma"/>
            <family val="2"/>
          </rPr>
          <t xml:space="preserve">Cuáles son las variables que componen el indicador?
Realice la definición de cada una de estas variables </t>
        </r>
        <r>
          <rPr>
            <sz val="8"/>
            <color indexed="81"/>
            <rFont val="Tahoma"/>
            <family val="2"/>
          </rPr>
          <t xml:space="preserve">
</t>
        </r>
      </text>
    </comment>
    <comment ref="B12" authorId="1" shapeId="0">
      <text>
        <r>
          <rPr>
            <sz val="9"/>
            <color indexed="81"/>
            <rFont val="Tahoma"/>
            <family val="2"/>
          </rPr>
          <t>Defina la fórmula  que se debe utilizar para la medición del indicador, teniendo en cuenta la definición de las variables, realizada en la parte superior.</t>
        </r>
      </text>
    </comment>
    <comment ref="H12" authorId="1" shapeId="0">
      <text>
        <r>
          <rPr>
            <sz val="8"/>
            <color indexed="81"/>
            <rFont val="Tahoma"/>
            <family val="2"/>
          </rPr>
          <t xml:space="preserv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B13" authorId="1" shapeId="0">
      <text>
        <r>
          <rPr>
            <sz val="10"/>
            <color indexed="81"/>
            <rFont val="Tahoma"/>
            <family val="2"/>
          </rPr>
          <t>Cuáles entidades externas o dependencias del Instituto son las encargadas del procesamiento y divulgación de la información insumo para el cálculo del indicador?</t>
        </r>
      </text>
    </comment>
    <comment ref="H13" authorId="1" shapeId="0">
      <text>
        <r>
          <rPr>
            <sz val="10"/>
            <color indexed="81"/>
            <rFont val="Tahoma"/>
            <family val="2"/>
          </rPr>
          <t>Cada cuánto tiempo debe ser calculado el indicador?
Con qué frecuencia?.
Esta puede ser:  anual, trimestral, mensual, diaria, etc.</t>
        </r>
        <r>
          <rPr>
            <sz val="8"/>
            <color indexed="81"/>
            <rFont val="Tahoma"/>
            <family val="2"/>
          </rPr>
          <t xml:space="preserve">
</t>
        </r>
      </text>
    </comment>
    <comment ref="B14" authorId="1" shapeId="0">
      <text>
        <r>
          <rPr>
            <sz val="10"/>
            <color indexed="81"/>
            <rFont val="Tahoma"/>
            <family val="2"/>
          </rPr>
          <t>Responsable de obtener la medición del indicador.
Se debe colocar el CARGO.</t>
        </r>
      </text>
    </comment>
    <comment ref="H14" authorId="1" shapeId="0">
      <text>
        <r>
          <rPr>
            <sz val="10"/>
            <color indexed="81"/>
            <rFont val="Tahoma"/>
            <family val="2"/>
          </rPr>
          <t>Responsable del seguimiento, validación de resultados y definición de planes de acción sobre el indicador. Se debe colocar el CARGO.
Está definido en el SIG que este rol le corresponde al Responsable del proceso.</t>
        </r>
      </text>
    </comment>
    <comment ref="B15" authorId="1" shapeId="0">
      <text>
        <r>
          <rPr>
            <sz val="8"/>
            <color indexed="81"/>
            <rFont val="Tahoma"/>
            <family val="2"/>
          </rPr>
          <t>Medición, comportamiento o estimación del indicador al inicio del periodo de medición. Generalmente corresponde al valor obtenido en el año anterior.</t>
        </r>
      </text>
    </comment>
    <comment ref="F15" authorId="1" shapeId="0">
      <text>
        <r>
          <rPr>
            <sz val="8"/>
            <color indexed="81"/>
            <rFont val="Tahoma"/>
            <family val="2"/>
          </rPr>
          <t>Objetivo propuesto para el indicador, para indicadores estratégicos debe involucrar meta anual según Plan Indicativo</t>
        </r>
      </text>
    </comment>
    <comment ref="G15" authorId="0" shapeId="0">
      <text>
        <r>
          <rPr>
            <sz val="8"/>
            <color indexed="81"/>
            <rFont val="Tahoma"/>
            <family val="2"/>
          </rPr>
          <t xml:space="preserve">Permite definir la escala en la cual se valorará el incumplimiento del indicador de acuerdo con la meta definida, se recomienda utilizar 
BUENO (COLOR VERDE) 
REGULAR ( COLOR AMARILLO) Y 
MALO (COLOR ROJO). 
EJEMPLO: Para un indicador de satisfaccion del cliente, la meta puede estar definida en un 90%. Los rangos de evaluacion pueden ser: Bueno superior al 80%, regular entre el 60% y el 79% y malo menor del 60%.
</t>
        </r>
      </text>
    </comment>
    <comment ref="A23" authorId="0" shapeId="0">
      <text>
        <r>
          <rPr>
            <sz val="9"/>
            <color indexed="81"/>
            <rFont val="Tahoma"/>
            <family val="2"/>
          </rPr>
          <t xml:space="preserve">Fecha en la que se realiza la medición del indicador
</t>
        </r>
      </text>
    </comment>
    <comment ref="B23" authorId="0" shapeId="0">
      <text>
        <r>
          <rPr>
            <sz val="9"/>
            <color indexed="81"/>
            <rFont val="Tahoma"/>
            <family val="2"/>
          </rPr>
          <t xml:space="preserve">Meta establecida para el indicador, en el periodo objeto de seguuimiento
</t>
        </r>
      </text>
    </comment>
    <comment ref="C23" authorId="0" shapeId="0">
      <text>
        <r>
          <rPr>
            <sz val="8"/>
            <color indexed="81"/>
            <rFont val="Tahoma"/>
            <family val="2"/>
          </rPr>
          <t>Cálculo del indicador, para el periodo objeto de seguimiento.
Recuerde que debe sombrear esta casilla de acuerdo con las convenciones del Rango de Evaluación.</t>
        </r>
      </text>
    </comment>
    <comment ref="D23" authorId="0" shapeId="0">
      <text>
        <r>
          <rPr>
            <sz val="9"/>
            <color indexed="81"/>
            <rFont val="Tahoma"/>
            <family val="2"/>
          </rPr>
          <t xml:space="preserve">% de cumplimiento del indicador, teniendo en cuenta la meta y el resultado obtenido de la medición del indicador
</t>
        </r>
      </text>
    </comment>
    <comment ref="E23" authorId="0" shapeId="0">
      <text>
        <r>
          <rPr>
            <sz val="9"/>
            <color indexed="81"/>
            <rFont val="Tahoma"/>
            <family val="2"/>
          </rPr>
          <t xml:space="preserve">Realizar las anotaciones que se consideren importantes frente al resultado obtenido
</t>
        </r>
      </text>
    </comment>
    <comment ref="G23" authorId="0" shapeId="0">
      <text>
        <r>
          <rPr>
            <sz val="9"/>
            <color indexed="81"/>
            <rFont val="Tahoma"/>
            <family val="2"/>
          </rPr>
          <t xml:space="preserve">Descripción de las acciones correctivas o de mejora que se deben implementar para mejorar el comportamiento del indicador.
</t>
        </r>
        <r>
          <rPr>
            <b/>
            <sz val="9"/>
            <color indexed="81"/>
            <rFont val="Tahoma"/>
            <family val="2"/>
          </rPr>
          <t>Nota:  Si el indicador cumplió la meta, no se requiere definir acciones de mejoramiento. Simplemente se coloca en este espacio :NO APLICA</t>
        </r>
      </text>
    </comment>
    <comment ref="I23" authorId="0" shapeId="0">
      <text>
        <r>
          <rPr>
            <sz val="9"/>
            <color indexed="81"/>
            <rFont val="Tahoma"/>
            <family val="2"/>
          </rPr>
          <t xml:space="preserve">Cargo del responsable o responsables de implementar las acciones propuestas.
</t>
        </r>
      </text>
    </comment>
    <comment ref="J23" authorId="0" shapeId="0">
      <text>
        <r>
          <rPr>
            <sz val="9"/>
            <color indexed="81"/>
            <rFont val="Tahoma"/>
            <family val="2"/>
          </rPr>
          <t xml:space="preserve">Fecha o plazo establecido para la implementación de las acciones propuestas
</t>
        </r>
      </text>
    </comment>
  </commentList>
</comments>
</file>

<file path=xl/comments6.xml><?xml version="1.0" encoding="utf-8"?>
<comments xmlns="http://schemas.openxmlformats.org/spreadsheetml/2006/main">
  <authors>
    <author>Liliana Lamprea</author>
    <author>PwC</author>
  </authors>
  <commentList>
    <comment ref="C7" authorId="0" shapeId="0">
      <text>
        <r>
          <rPr>
            <sz val="9"/>
            <color indexed="81"/>
            <rFont val="Tahoma"/>
            <family val="2"/>
          </rPr>
          <t xml:space="preserve">Nombre del proceso al que pertenece el indicador
</t>
        </r>
      </text>
    </comment>
    <comment ref="J7" authorId="0" shapeId="0">
      <text>
        <r>
          <rPr>
            <sz val="9"/>
            <color indexed="81"/>
            <rFont val="Tahoma"/>
            <family val="2"/>
          </rPr>
          <t xml:space="preserve">Seleccionar si el indicador es de EFICACIA, EFICIENCIA O EFECTIVIDAD
</t>
        </r>
      </text>
    </comment>
    <comment ref="C8" authorId="1" shapeId="0">
      <text>
        <r>
          <rPr>
            <sz val="10"/>
            <color indexed="81"/>
            <rFont val="Tahoma"/>
            <family val="2"/>
          </rPr>
          <t>Corresponde al nombre a o la expresión que identifica el indicador</t>
        </r>
      </text>
    </comment>
    <comment ref="J8" authorId="0" shapeId="0">
      <text>
        <r>
          <rPr>
            <sz val="9"/>
            <color indexed="81"/>
            <rFont val="Tahoma"/>
            <family val="2"/>
          </rPr>
          <t xml:space="preserve">Definir si el indicador hace parte del Tablero General de Indicadores del SIG o es un indicador de manejo interno del proceso
</t>
        </r>
      </text>
    </comment>
    <comment ref="B10" authorId="1" shapeId="0">
      <text>
        <r>
          <rPr>
            <b/>
            <sz val="8"/>
            <color indexed="81"/>
            <rFont val="Tahoma"/>
            <family val="2"/>
          </rPr>
          <t>Se debe tener en cuenta los siguientes aspectos:</t>
        </r>
        <r>
          <rPr>
            <sz val="8"/>
            <color indexed="81"/>
            <rFont val="Tahoma"/>
            <family val="2"/>
          </rPr>
          <t xml:space="preserv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H10" authorId="1" shapeId="0">
      <text>
        <r>
          <rPr>
            <sz val="10"/>
            <color indexed="81"/>
            <rFont val="Tahoma"/>
            <family val="2"/>
          </rPr>
          <t>Permite determinar si el indicador está asociado con el objetivo del procesos y cuál es la intención de su medición?</t>
        </r>
        <r>
          <rPr>
            <sz val="8"/>
            <color indexed="81"/>
            <rFont val="Tahoma"/>
            <family val="2"/>
          </rPr>
          <t xml:space="preserve">
</t>
        </r>
      </text>
    </comment>
    <comment ref="B11" authorId="1" shapeId="0">
      <text>
        <r>
          <rPr>
            <sz val="8"/>
            <color indexed="81"/>
            <rFont val="Tahoma"/>
            <family val="2"/>
          </rPr>
          <t xml:space="preserve">
</t>
        </r>
        <r>
          <rPr>
            <sz val="10"/>
            <color indexed="81"/>
            <rFont val="Tahoma"/>
            <family val="2"/>
          </rPr>
          <t>Cómo se mide el indicador?
Cómo de expresa el indicador?
Esta puede ser:  porcentaje, razón, etc.</t>
        </r>
        <r>
          <rPr>
            <sz val="8"/>
            <color indexed="81"/>
            <rFont val="Tahoma"/>
            <family val="2"/>
          </rPr>
          <t xml:space="preserve">
</t>
        </r>
      </text>
    </comment>
    <comment ref="H11" authorId="1" shapeId="0">
      <text>
        <r>
          <rPr>
            <sz val="10"/>
            <color indexed="81"/>
            <rFont val="Tahoma"/>
            <family val="2"/>
          </rPr>
          <t xml:space="preserve">Cuáles son las variables que componen el indicador?
Realice la definición de cada una de estas variables </t>
        </r>
        <r>
          <rPr>
            <sz val="8"/>
            <color indexed="81"/>
            <rFont val="Tahoma"/>
            <family val="2"/>
          </rPr>
          <t xml:space="preserve">
</t>
        </r>
      </text>
    </comment>
    <comment ref="B12" authorId="1" shapeId="0">
      <text>
        <r>
          <rPr>
            <sz val="9"/>
            <color indexed="81"/>
            <rFont val="Tahoma"/>
            <family val="2"/>
          </rPr>
          <t>Defina la fórmula  que se debe utilizar para la medición del indicador, teniendo en cuenta la definición de las variables, realizada en la parte superior.</t>
        </r>
      </text>
    </comment>
    <comment ref="H12" authorId="1" shapeId="0">
      <text>
        <r>
          <rPr>
            <sz val="8"/>
            <color indexed="81"/>
            <rFont val="Tahoma"/>
            <family val="2"/>
          </rPr>
          <t xml:space="preserv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B13" authorId="1" shapeId="0">
      <text>
        <r>
          <rPr>
            <sz val="10"/>
            <color indexed="81"/>
            <rFont val="Tahoma"/>
            <family val="2"/>
          </rPr>
          <t>Cuáles entidades externas o dependencias del Instituto son las encargadas del procesamiento y divulgación de la información insumo para el cálculo del indicador?</t>
        </r>
      </text>
    </comment>
    <comment ref="H13" authorId="1" shapeId="0">
      <text>
        <r>
          <rPr>
            <sz val="10"/>
            <color indexed="81"/>
            <rFont val="Tahoma"/>
            <family val="2"/>
          </rPr>
          <t>Cada cuánto tiempo debe ser calculado el indicador?
Con qué frecuencia?.
Esta puede ser:  anual, trimestral, mensual, diaria, etc.</t>
        </r>
        <r>
          <rPr>
            <sz val="8"/>
            <color indexed="81"/>
            <rFont val="Tahoma"/>
            <family val="2"/>
          </rPr>
          <t xml:space="preserve">
</t>
        </r>
      </text>
    </comment>
    <comment ref="B14" authorId="1" shapeId="0">
      <text>
        <r>
          <rPr>
            <sz val="10"/>
            <color indexed="81"/>
            <rFont val="Tahoma"/>
            <family val="2"/>
          </rPr>
          <t>Responsable de obtener la medición del indicador.
Se debe colocar el CARGO.</t>
        </r>
      </text>
    </comment>
    <comment ref="H14" authorId="1" shapeId="0">
      <text>
        <r>
          <rPr>
            <sz val="10"/>
            <color indexed="81"/>
            <rFont val="Tahoma"/>
            <family val="2"/>
          </rPr>
          <t>Responsable del seguimiento, validación de resultados y definición de planes de acción sobre el indicador. Se debe colocar el CARGO.
Está definido en el SIG que este rol le corresponde al Responsable del proceso.</t>
        </r>
      </text>
    </comment>
    <comment ref="B15" authorId="1" shapeId="0">
      <text>
        <r>
          <rPr>
            <sz val="8"/>
            <color indexed="81"/>
            <rFont val="Tahoma"/>
            <family val="2"/>
          </rPr>
          <t>Medición, comportamiento o estimación del indicador al inicio del periodo de medición. Generalmente corresponde al valor obtenido en el año anterior.</t>
        </r>
      </text>
    </comment>
    <comment ref="F15" authorId="1" shapeId="0">
      <text>
        <r>
          <rPr>
            <sz val="8"/>
            <color indexed="81"/>
            <rFont val="Tahoma"/>
            <family val="2"/>
          </rPr>
          <t>Objetivo propuesto para el indicador, para indicadores estratégicos debe involucrar meta anual según Plan Indicativo</t>
        </r>
      </text>
    </comment>
    <comment ref="G15" authorId="0" shapeId="0">
      <text>
        <r>
          <rPr>
            <sz val="8"/>
            <color indexed="81"/>
            <rFont val="Tahoma"/>
            <family val="2"/>
          </rPr>
          <t xml:space="preserve">Permite definir la escala en la cual se valorará el incumplimiento del indicador de acuerdo con la meta definida, se recomienda utilizar 
BUENO (COLOR VERDE) 
REGULAR ( COLOR AMARILLO) Y 
MALO (COLOR ROJO). 
EJEMPLO: Para un indicador de satisfaccion del cliente, la meta puede estar definida en un 90%. Los rangos de evaluacion pueden ser: Bueno superior al 80%, regular entre el 60% y el 79% y malo menor del 60%.
</t>
        </r>
      </text>
    </comment>
    <comment ref="A23" authorId="0" shapeId="0">
      <text>
        <r>
          <rPr>
            <sz val="9"/>
            <color indexed="81"/>
            <rFont val="Tahoma"/>
            <family val="2"/>
          </rPr>
          <t xml:space="preserve">Fecha en la que se realiza la medición del indicador
</t>
        </r>
      </text>
    </comment>
    <comment ref="C23" authorId="0" shapeId="0">
      <text>
        <r>
          <rPr>
            <sz val="9"/>
            <color indexed="81"/>
            <rFont val="Tahoma"/>
            <family val="2"/>
          </rPr>
          <t xml:space="preserve">Meta establecida para el indicador, en el periodo objeto de seguuimiento
</t>
        </r>
      </text>
    </comment>
    <comment ref="D23" authorId="0" shapeId="0">
      <text>
        <r>
          <rPr>
            <sz val="8"/>
            <color indexed="81"/>
            <rFont val="Tahoma"/>
            <family val="2"/>
          </rPr>
          <t>Cálculo del indicador, para el periodo objeto de seguimiento.
Recuerde que debe sombrear esta casilla de acuerdo con las convenciones del Rango de Evaluación.</t>
        </r>
      </text>
    </comment>
    <comment ref="E23" authorId="0" shapeId="0">
      <text>
        <r>
          <rPr>
            <sz val="9"/>
            <color indexed="81"/>
            <rFont val="Tahoma"/>
            <family val="2"/>
          </rPr>
          <t xml:space="preserve">% de cumplimiento del indicador, teniendo en cuenta la meta y el resultado obtenido de la medición del indicador
</t>
        </r>
      </text>
    </comment>
    <comment ref="F23" authorId="0" shapeId="0">
      <text>
        <r>
          <rPr>
            <sz val="9"/>
            <color indexed="81"/>
            <rFont val="Tahoma"/>
            <family val="2"/>
          </rPr>
          <t xml:space="preserve">Realizar las anotaciones que se consideren importantes frente al resultado obtenido
</t>
        </r>
      </text>
    </comment>
    <comment ref="H23" authorId="0" shapeId="0">
      <text>
        <r>
          <rPr>
            <sz val="9"/>
            <color indexed="81"/>
            <rFont val="Tahoma"/>
            <family val="2"/>
          </rPr>
          <t xml:space="preserve">Descripción de las acciones correctivas o de mejora que se deben implementar para mejorar el comportamiento del indicador.
</t>
        </r>
        <r>
          <rPr>
            <b/>
            <sz val="9"/>
            <color indexed="81"/>
            <rFont val="Tahoma"/>
            <family val="2"/>
          </rPr>
          <t>Nota:  Si el indicador cumplió la meta, no se requiere definir acciones de mejoramiento. Simplemente se coloca en este espacio :NO APLICA</t>
        </r>
      </text>
    </comment>
    <comment ref="J23" authorId="0" shapeId="0">
      <text>
        <r>
          <rPr>
            <sz val="9"/>
            <color indexed="81"/>
            <rFont val="Tahoma"/>
            <family val="2"/>
          </rPr>
          <t xml:space="preserve">Cargo del responsable o responsables de implementar las acciones propuestas.
</t>
        </r>
      </text>
    </comment>
    <comment ref="K23" authorId="0" shapeId="0">
      <text>
        <r>
          <rPr>
            <sz val="9"/>
            <color indexed="81"/>
            <rFont val="Tahoma"/>
            <family val="2"/>
          </rPr>
          <t xml:space="preserve">Fecha o plazo establecido para la implementación de las acciones propuestas
</t>
        </r>
      </text>
    </comment>
  </commentList>
</comments>
</file>

<file path=xl/comments7.xml><?xml version="1.0" encoding="utf-8"?>
<comments xmlns="http://schemas.openxmlformats.org/spreadsheetml/2006/main">
  <authors>
    <author>Liliana Lamprea</author>
    <author>PwC</author>
  </authors>
  <commentList>
    <comment ref="B7" authorId="0" shapeId="0">
      <text>
        <r>
          <rPr>
            <sz val="9"/>
            <color indexed="81"/>
            <rFont val="Tahoma"/>
            <family val="2"/>
          </rPr>
          <t xml:space="preserve">Nombre del proceso al que pertenece el indicador
</t>
        </r>
      </text>
    </comment>
    <comment ref="I7" authorId="0" shapeId="0">
      <text>
        <r>
          <rPr>
            <sz val="9"/>
            <color indexed="81"/>
            <rFont val="Tahoma"/>
            <family val="2"/>
          </rPr>
          <t xml:space="preserve">Seleccionar si el indicador es de EFICACIA, EFICIENCIA O EFECTIVIDAD
</t>
        </r>
      </text>
    </comment>
    <comment ref="B8" authorId="1" shapeId="0">
      <text>
        <r>
          <rPr>
            <sz val="10"/>
            <color indexed="81"/>
            <rFont val="Tahoma"/>
            <family val="2"/>
          </rPr>
          <t>Corresponde al nombre a o la expresión que identifica el indicador</t>
        </r>
      </text>
    </comment>
    <comment ref="I8" authorId="0" shapeId="0">
      <text>
        <r>
          <rPr>
            <sz val="9"/>
            <color indexed="81"/>
            <rFont val="Tahoma"/>
            <family val="2"/>
          </rPr>
          <t xml:space="preserve">Definir si el indicador hace parte del Tablero General de Indicadores del SIG o es un indicador de manejo interno del proceso
</t>
        </r>
      </text>
    </comment>
    <comment ref="B10" authorId="1" shapeId="0">
      <text>
        <r>
          <rPr>
            <b/>
            <sz val="8"/>
            <color indexed="81"/>
            <rFont val="Tahoma"/>
            <family val="2"/>
          </rPr>
          <t>Se debe tener en cuenta los siguientes aspectos:</t>
        </r>
        <r>
          <rPr>
            <sz val="8"/>
            <color indexed="81"/>
            <rFont val="Tahoma"/>
            <family val="2"/>
          </rPr>
          <t xml:space="preserv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H10" authorId="1" shapeId="0">
      <text>
        <r>
          <rPr>
            <sz val="10"/>
            <color indexed="81"/>
            <rFont val="Tahoma"/>
            <family val="2"/>
          </rPr>
          <t>Permite determinar si el indicador está asociado con el objetivo del procesos y cuál es la intención de su medición?</t>
        </r>
        <r>
          <rPr>
            <sz val="8"/>
            <color indexed="81"/>
            <rFont val="Tahoma"/>
            <family val="2"/>
          </rPr>
          <t xml:space="preserve">
</t>
        </r>
      </text>
    </comment>
    <comment ref="B11" authorId="1" shapeId="0">
      <text>
        <r>
          <rPr>
            <sz val="8"/>
            <color indexed="81"/>
            <rFont val="Tahoma"/>
            <family val="2"/>
          </rPr>
          <t xml:space="preserve">
</t>
        </r>
        <r>
          <rPr>
            <sz val="10"/>
            <color indexed="81"/>
            <rFont val="Tahoma"/>
            <family val="2"/>
          </rPr>
          <t>Cómo se mide el indicador?
Cómo de expresa el indicador?
Esta puede ser:  porcentaje, razón, etc.</t>
        </r>
        <r>
          <rPr>
            <sz val="8"/>
            <color indexed="81"/>
            <rFont val="Tahoma"/>
            <family val="2"/>
          </rPr>
          <t xml:space="preserve">
</t>
        </r>
      </text>
    </comment>
    <comment ref="H11" authorId="1" shapeId="0">
      <text>
        <r>
          <rPr>
            <sz val="10"/>
            <color indexed="81"/>
            <rFont val="Tahoma"/>
            <family val="2"/>
          </rPr>
          <t xml:space="preserve">Cuáles son las variables que componen el indicador?
Realice la definición de cada una de estas variables </t>
        </r>
        <r>
          <rPr>
            <sz val="8"/>
            <color indexed="81"/>
            <rFont val="Tahoma"/>
            <family val="2"/>
          </rPr>
          <t xml:space="preserve">
</t>
        </r>
      </text>
    </comment>
    <comment ref="B12" authorId="1" shapeId="0">
      <text>
        <r>
          <rPr>
            <sz val="9"/>
            <color indexed="81"/>
            <rFont val="Tahoma"/>
            <family val="2"/>
          </rPr>
          <t>Defina la fórmula  que se debe utilizar para la medición del indicador, teniendo en cuenta la definición de las variables, realizada en la parte superior.</t>
        </r>
      </text>
    </comment>
    <comment ref="H12" authorId="1" shapeId="0">
      <text>
        <r>
          <rPr>
            <sz val="8"/>
            <color indexed="81"/>
            <rFont val="Tahoma"/>
            <family val="2"/>
          </rPr>
          <t xml:space="preserv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B13" authorId="1" shapeId="0">
      <text>
        <r>
          <rPr>
            <sz val="10"/>
            <color indexed="81"/>
            <rFont val="Tahoma"/>
            <family val="2"/>
          </rPr>
          <t>Cuáles entidades externas o dependencias del Instituto son las encargadas del procesamiento y divulgación de la información insumo para el cálculo del indicador?</t>
        </r>
      </text>
    </comment>
    <comment ref="H13" authorId="1" shapeId="0">
      <text>
        <r>
          <rPr>
            <sz val="10"/>
            <color indexed="81"/>
            <rFont val="Tahoma"/>
            <family val="2"/>
          </rPr>
          <t>Cada cuánto tiempo debe ser calculado el indicador?
Con qué frecuencia?.
Esta puede ser:  anual, trimestral, mensual, diaria, etc.</t>
        </r>
        <r>
          <rPr>
            <sz val="8"/>
            <color indexed="81"/>
            <rFont val="Tahoma"/>
            <family val="2"/>
          </rPr>
          <t xml:space="preserve">
</t>
        </r>
      </text>
    </comment>
    <comment ref="B14" authorId="1" shapeId="0">
      <text>
        <r>
          <rPr>
            <sz val="10"/>
            <color indexed="81"/>
            <rFont val="Tahoma"/>
            <family val="2"/>
          </rPr>
          <t>Responsable de obtener la medición del indicador.
Se debe colocar el CARGO.</t>
        </r>
      </text>
    </comment>
    <comment ref="H14" authorId="1" shapeId="0">
      <text>
        <r>
          <rPr>
            <sz val="10"/>
            <color indexed="81"/>
            <rFont val="Tahoma"/>
            <family val="2"/>
          </rPr>
          <t>Responsable del seguimiento, validación de resultados y definición de planes de acción sobre el indicador. Se debe colocar el CARGO.
Está definido en el SIG que este rol le corresponde al Responsable del proceso.</t>
        </r>
      </text>
    </comment>
    <comment ref="B15" authorId="1" shapeId="0">
      <text>
        <r>
          <rPr>
            <sz val="8"/>
            <color indexed="81"/>
            <rFont val="Tahoma"/>
            <family val="2"/>
          </rPr>
          <t>Medición, comportamiento o estimación del indicador al inicio del periodo de medición. Generalmente corresponde al valor obtenido en el año anterior.</t>
        </r>
      </text>
    </comment>
    <comment ref="F15" authorId="1" shapeId="0">
      <text>
        <r>
          <rPr>
            <sz val="8"/>
            <color indexed="81"/>
            <rFont val="Tahoma"/>
            <family val="2"/>
          </rPr>
          <t>Objetivo propuesto para el indicador, para indicadores estratégicos debe involucrar meta anual según Plan Indicativo</t>
        </r>
      </text>
    </comment>
    <comment ref="G15" authorId="0" shapeId="0">
      <text>
        <r>
          <rPr>
            <sz val="8"/>
            <color indexed="81"/>
            <rFont val="Tahoma"/>
            <family val="2"/>
          </rPr>
          <t xml:space="preserve">Permite definir la escala en la cual se valorará el incumplimiento del indicador de acuerdo con la meta definida, se recomienda utilizar 
BUENO (COLOR VERDE) 
REGULAR ( COLOR AMARILLO) Y 
MALO (COLOR ROJO). 
EJEMPLO: Para un indicador de satisfaccion del cliente, la meta puede estar definida en un 90%. Los rangos de evaluacion pueden ser: Bueno superior al 80%, regular entre el 60% y el 79% y malo menor del 60%.
</t>
        </r>
      </text>
    </comment>
    <comment ref="A23" authorId="0" shapeId="0">
      <text>
        <r>
          <rPr>
            <sz val="9"/>
            <color indexed="81"/>
            <rFont val="Tahoma"/>
            <family val="2"/>
          </rPr>
          <t xml:space="preserve">Fecha en la que se realiza la medición del indicador
</t>
        </r>
      </text>
    </comment>
    <comment ref="B23" authorId="0" shapeId="0">
      <text>
        <r>
          <rPr>
            <sz val="9"/>
            <color indexed="81"/>
            <rFont val="Tahoma"/>
            <family val="2"/>
          </rPr>
          <t xml:space="preserve">Meta establecida para el indicador, en el periodo objeto de seguuimiento
</t>
        </r>
      </text>
    </comment>
    <comment ref="C23" authorId="0" shapeId="0">
      <text>
        <r>
          <rPr>
            <sz val="8"/>
            <color indexed="81"/>
            <rFont val="Tahoma"/>
            <family val="2"/>
          </rPr>
          <t>Cálculo del indicador, para el periodo objeto de seguimiento.
Recuerde que debe sombrear esta casilla de acuerdo con las convenciones del Rango de Evaluación.</t>
        </r>
      </text>
    </comment>
    <comment ref="D23" authorId="0" shapeId="0">
      <text>
        <r>
          <rPr>
            <sz val="9"/>
            <color indexed="81"/>
            <rFont val="Tahoma"/>
            <family val="2"/>
          </rPr>
          <t xml:space="preserve">% de cumplimiento del indicador, teniendo en cuenta la meta y el resultado obtenido de la medición del indicador
</t>
        </r>
      </text>
    </comment>
    <comment ref="E23" authorId="0" shapeId="0">
      <text>
        <r>
          <rPr>
            <sz val="9"/>
            <color indexed="81"/>
            <rFont val="Tahoma"/>
            <family val="2"/>
          </rPr>
          <t xml:space="preserve">Realizar las anotaciones que se consideren importantes frente al resultado obtenido
</t>
        </r>
      </text>
    </comment>
    <comment ref="G23" authorId="0" shapeId="0">
      <text>
        <r>
          <rPr>
            <sz val="9"/>
            <color indexed="81"/>
            <rFont val="Tahoma"/>
            <family val="2"/>
          </rPr>
          <t xml:space="preserve">Descripción de las acciones correctivas o de mejora que se deben implementar para mejorar el comportamiento del indicador.
</t>
        </r>
        <r>
          <rPr>
            <b/>
            <sz val="9"/>
            <color indexed="81"/>
            <rFont val="Tahoma"/>
            <family val="2"/>
          </rPr>
          <t>Nota:  Si el indicador cumplió la meta, no se requiere definir acciones de mejoramiento. Simplemente se coloca en este espacio :NO APLICA</t>
        </r>
      </text>
    </comment>
    <comment ref="I23" authorId="0" shapeId="0">
      <text>
        <r>
          <rPr>
            <sz val="9"/>
            <color indexed="81"/>
            <rFont val="Tahoma"/>
            <family val="2"/>
          </rPr>
          <t xml:space="preserve">Cargo del responsable o responsables de implementar las acciones propuestas.
</t>
        </r>
      </text>
    </comment>
    <comment ref="J23" authorId="0" shapeId="0">
      <text>
        <r>
          <rPr>
            <sz val="9"/>
            <color indexed="81"/>
            <rFont val="Tahoma"/>
            <family val="2"/>
          </rPr>
          <t xml:space="preserve">Fecha o plazo establecido para la implementación de las acciones propuestas
</t>
        </r>
      </text>
    </comment>
  </commentList>
</comments>
</file>

<file path=xl/comments8.xml><?xml version="1.0" encoding="utf-8"?>
<comments xmlns="http://schemas.openxmlformats.org/spreadsheetml/2006/main">
  <authors>
    <author>Liliana Lamprea</author>
    <author>PwC</author>
  </authors>
  <commentList>
    <comment ref="B7" authorId="0" shapeId="0">
      <text>
        <r>
          <rPr>
            <sz val="9"/>
            <color indexed="81"/>
            <rFont val="Tahoma"/>
            <family val="2"/>
          </rPr>
          <t xml:space="preserve">Nombre del proceso al que pertenece el indicador
</t>
        </r>
      </text>
    </comment>
    <comment ref="I7" authorId="0" shapeId="0">
      <text>
        <r>
          <rPr>
            <sz val="9"/>
            <color indexed="81"/>
            <rFont val="Tahoma"/>
            <family val="2"/>
          </rPr>
          <t xml:space="preserve">Seleccionar si el indicador es de EFICACIA, EFICIENCIA O EFECTIVIDAD
</t>
        </r>
      </text>
    </comment>
    <comment ref="B8" authorId="1" shapeId="0">
      <text>
        <r>
          <rPr>
            <sz val="10"/>
            <color indexed="81"/>
            <rFont val="Tahoma"/>
            <family val="2"/>
          </rPr>
          <t>Corresponde al nombre a o la expresión que identifica el indicador</t>
        </r>
      </text>
    </comment>
    <comment ref="I8" authorId="0" shapeId="0">
      <text>
        <r>
          <rPr>
            <sz val="9"/>
            <color indexed="81"/>
            <rFont val="Tahoma"/>
            <family val="2"/>
          </rPr>
          <t xml:space="preserve">Definir si el indicador hace parte del Tablero General de Indicadores del SIG o es un indicador de manejo interno del proceso
</t>
        </r>
      </text>
    </comment>
    <comment ref="B10" authorId="1" shapeId="0">
      <text>
        <r>
          <rPr>
            <b/>
            <sz val="8"/>
            <color indexed="81"/>
            <rFont val="Tahoma"/>
            <family val="2"/>
          </rPr>
          <t>Se debe tener en cuenta los siguientes aspectos:</t>
        </r>
        <r>
          <rPr>
            <sz val="8"/>
            <color indexed="81"/>
            <rFont val="Tahoma"/>
            <family val="2"/>
          </rPr>
          <t xml:space="preserv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H10" authorId="1" shapeId="0">
      <text>
        <r>
          <rPr>
            <sz val="10"/>
            <color indexed="81"/>
            <rFont val="Tahoma"/>
            <family val="2"/>
          </rPr>
          <t>Permite determinar si el indicador está asociado con el objetivo del procesos y cuál es la intención de su medición?</t>
        </r>
        <r>
          <rPr>
            <sz val="8"/>
            <color indexed="81"/>
            <rFont val="Tahoma"/>
            <family val="2"/>
          </rPr>
          <t xml:space="preserve">
</t>
        </r>
      </text>
    </comment>
    <comment ref="B11" authorId="1" shapeId="0">
      <text>
        <r>
          <rPr>
            <sz val="8"/>
            <color indexed="81"/>
            <rFont val="Tahoma"/>
            <family val="2"/>
          </rPr>
          <t xml:space="preserve">
</t>
        </r>
        <r>
          <rPr>
            <sz val="10"/>
            <color indexed="81"/>
            <rFont val="Tahoma"/>
            <family val="2"/>
          </rPr>
          <t>Cómo se mide el indicador?
Cómo de expresa el indicador?
Esta puede ser:  porcentaje, razón, etc.</t>
        </r>
        <r>
          <rPr>
            <sz val="8"/>
            <color indexed="81"/>
            <rFont val="Tahoma"/>
            <family val="2"/>
          </rPr>
          <t xml:space="preserve">
</t>
        </r>
      </text>
    </comment>
    <comment ref="H11" authorId="1" shapeId="0">
      <text>
        <r>
          <rPr>
            <sz val="10"/>
            <color indexed="81"/>
            <rFont val="Tahoma"/>
            <family val="2"/>
          </rPr>
          <t xml:space="preserve">Cuáles son las variables que componen el indicador?
Realice la definición de cada una de estas variables </t>
        </r>
        <r>
          <rPr>
            <sz val="8"/>
            <color indexed="81"/>
            <rFont val="Tahoma"/>
            <family val="2"/>
          </rPr>
          <t xml:space="preserve">
</t>
        </r>
      </text>
    </comment>
    <comment ref="B12" authorId="1" shapeId="0">
      <text>
        <r>
          <rPr>
            <sz val="9"/>
            <color indexed="81"/>
            <rFont val="Tahoma"/>
            <family val="2"/>
          </rPr>
          <t>Defina la fórmula  que se debe utilizar para la medición del indicador, teniendo en cuenta la definición de las variables, realizada en la parte superior.</t>
        </r>
      </text>
    </comment>
    <comment ref="H12" authorId="1" shapeId="0">
      <text>
        <r>
          <rPr>
            <sz val="8"/>
            <color indexed="81"/>
            <rFont val="Tahoma"/>
            <family val="2"/>
          </rPr>
          <t xml:space="preserv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B13" authorId="1" shapeId="0">
      <text>
        <r>
          <rPr>
            <sz val="10"/>
            <color indexed="81"/>
            <rFont val="Tahoma"/>
            <family val="2"/>
          </rPr>
          <t>Cuáles entidades externas o dependencias del Instituto son las encargadas del procesamiento y divulgación de la información insumo para el cálculo del indicador?</t>
        </r>
      </text>
    </comment>
    <comment ref="H13" authorId="1" shapeId="0">
      <text>
        <r>
          <rPr>
            <sz val="10"/>
            <color indexed="81"/>
            <rFont val="Tahoma"/>
            <family val="2"/>
          </rPr>
          <t>Cada cuánto tiempo debe ser calculado el indicador?
Con qué frecuencia?.
Esta puede ser:  anual, trimestral, mensual, diaria, etc.</t>
        </r>
        <r>
          <rPr>
            <sz val="8"/>
            <color indexed="81"/>
            <rFont val="Tahoma"/>
            <family val="2"/>
          </rPr>
          <t xml:space="preserve">
</t>
        </r>
      </text>
    </comment>
    <comment ref="B14" authorId="1" shapeId="0">
      <text>
        <r>
          <rPr>
            <sz val="10"/>
            <color indexed="81"/>
            <rFont val="Tahoma"/>
            <family val="2"/>
          </rPr>
          <t>Responsable de obtener la medición del indicador.
Se debe colocar el CARGO.</t>
        </r>
      </text>
    </comment>
    <comment ref="H14" authorId="1" shapeId="0">
      <text>
        <r>
          <rPr>
            <sz val="10"/>
            <color indexed="81"/>
            <rFont val="Tahoma"/>
            <family val="2"/>
          </rPr>
          <t>Responsable del seguimiento, validación de resultados y definición de planes de acción sobre el indicador. Se debe colocar el CARGO.
Está definido en el SIG que este rol le corresponde al Responsable del proceso.</t>
        </r>
      </text>
    </comment>
    <comment ref="B15" authorId="1" shapeId="0">
      <text>
        <r>
          <rPr>
            <sz val="8"/>
            <color indexed="81"/>
            <rFont val="Tahoma"/>
            <family val="2"/>
          </rPr>
          <t>Medición, comportamiento o estimación del indicador al inicio del periodo de medición. Generalmente corresponde al valor obtenido en el año anterior.</t>
        </r>
      </text>
    </comment>
    <comment ref="F15" authorId="1" shapeId="0">
      <text>
        <r>
          <rPr>
            <sz val="8"/>
            <color indexed="81"/>
            <rFont val="Tahoma"/>
            <family val="2"/>
          </rPr>
          <t>Objetivo propuesto para el indicador, para indicadores estratégicos debe involucrar meta anual según Plan Indicativo</t>
        </r>
      </text>
    </comment>
    <comment ref="G15" authorId="0" shapeId="0">
      <text>
        <r>
          <rPr>
            <sz val="8"/>
            <color indexed="81"/>
            <rFont val="Tahoma"/>
            <family val="2"/>
          </rPr>
          <t xml:space="preserve">Permite definir la escala en la cual se valorará el incumplimiento del indicador de acuerdo con la meta definida, se recomienda utilizar 
BUENO (COLOR VERDE) 
REGULAR ( COLOR AMARILLO) Y 
MALO (COLOR ROJO). 
EJEMPLO: Para un indicador de satisfaccion del cliente, la meta puede estar definida en un 90%. Los rangos de evaluacion pueden ser: Bueno superior al 80%, regular entre el 60% y el 79% y malo menor del 60%.
</t>
        </r>
      </text>
    </comment>
    <comment ref="A23" authorId="0" shapeId="0">
      <text>
        <r>
          <rPr>
            <sz val="9"/>
            <color indexed="81"/>
            <rFont val="Tahoma"/>
            <family val="2"/>
          </rPr>
          <t xml:space="preserve">Fecha en la que se realiza la medición del indicador
</t>
        </r>
      </text>
    </comment>
    <comment ref="B23" authorId="0" shapeId="0">
      <text>
        <r>
          <rPr>
            <sz val="9"/>
            <color indexed="81"/>
            <rFont val="Tahoma"/>
            <family val="2"/>
          </rPr>
          <t xml:space="preserve">Meta establecida para el indicador, en el periodo objeto de seguuimiento
</t>
        </r>
      </text>
    </comment>
    <comment ref="C23" authorId="0" shapeId="0">
      <text>
        <r>
          <rPr>
            <sz val="8"/>
            <color indexed="81"/>
            <rFont val="Tahoma"/>
            <family val="2"/>
          </rPr>
          <t>Cálculo del indicador, para el periodo objeto de seguimiento.
Recuerde que debe sombrear esta casilla de acuerdo con las convenciones del Rango de Evaluación.</t>
        </r>
      </text>
    </comment>
    <comment ref="D23" authorId="0" shapeId="0">
      <text>
        <r>
          <rPr>
            <sz val="9"/>
            <color indexed="81"/>
            <rFont val="Tahoma"/>
            <family val="2"/>
          </rPr>
          <t xml:space="preserve">% de cumplimiento del indicador, teniendo en cuenta la meta y el resultado obtenido de la medición del indicador
</t>
        </r>
      </text>
    </comment>
    <comment ref="E23" authorId="0" shapeId="0">
      <text>
        <r>
          <rPr>
            <sz val="9"/>
            <color indexed="81"/>
            <rFont val="Tahoma"/>
            <family val="2"/>
          </rPr>
          <t xml:space="preserve">Realizar las anotaciones que se consideren importantes frente al resultado obtenido
</t>
        </r>
      </text>
    </comment>
    <comment ref="G23" authorId="0" shapeId="0">
      <text>
        <r>
          <rPr>
            <sz val="9"/>
            <color indexed="81"/>
            <rFont val="Tahoma"/>
            <family val="2"/>
          </rPr>
          <t xml:space="preserve">Descripción de las acciones correctivas o de mejora que se deben implementar para mejorar el comportamiento del indicador.
</t>
        </r>
        <r>
          <rPr>
            <b/>
            <sz val="9"/>
            <color indexed="81"/>
            <rFont val="Tahoma"/>
            <family val="2"/>
          </rPr>
          <t>Nota:  Si el indicador cumplió la meta, no se requiere definir acciones de mejoramiento. Simplemente se coloca en este espacio :NO APLICA</t>
        </r>
      </text>
    </comment>
    <comment ref="I23" authorId="0" shapeId="0">
      <text>
        <r>
          <rPr>
            <sz val="9"/>
            <color indexed="81"/>
            <rFont val="Tahoma"/>
            <family val="2"/>
          </rPr>
          <t xml:space="preserve">Cargo del responsable o responsables de implementar las acciones propuestas.
</t>
        </r>
      </text>
    </comment>
    <comment ref="J23" authorId="0" shapeId="0">
      <text>
        <r>
          <rPr>
            <sz val="9"/>
            <color indexed="81"/>
            <rFont val="Tahoma"/>
            <family val="2"/>
          </rPr>
          <t xml:space="preserve">Fecha o plazo establecido para la implementación de las acciones propuestas
</t>
        </r>
      </text>
    </comment>
  </commentList>
</comments>
</file>

<file path=xl/comments9.xml><?xml version="1.0" encoding="utf-8"?>
<comments xmlns="http://schemas.openxmlformats.org/spreadsheetml/2006/main">
  <authors>
    <author>PAOLA ANDREA MURILLO POLANIA</author>
  </authors>
  <commentList>
    <comment ref="B25" authorId="0" shapeId="0">
      <text>
        <r>
          <rPr>
            <b/>
            <sz val="9"/>
            <color indexed="81"/>
            <rFont val="Tahoma"/>
            <charset val="1"/>
          </rPr>
          <t>PAOLA ANDREA MURILLO POLANIA:</t>
        </r>
        <r>
          <rPr>
            <sz val="9"/>
            <color indexed="81"/>
            <rFont val="Tahoma"/>
            <charset val="1"/>
          </rPr>
          <t xml:space="preserve">
SUMATORIA CODIGO 13 DE ESTADO DE LA SITUACION FINANCIERA COMPARATIVO
</t>
        </r>
      </text>
    </comment>
  </commentList>
</comments>
</file>

<file path=xl/sharedStrings.xml><?xml version="1.0" encoding="utf-8"?>
<sst xmlns="http://schemas.openxmlformats.org/spreadsheetml/2006/main" count="2111" uniqueCount="981">
  <si>
    <t>Resultado</t>
  </si>
  <si>
    <t>SI</t>
  </si>
  <si>
    <t>Cumplido</t>
  </si>
  <si>
    <t>EFICACIA</t>
  </si>
  <si>
    <t>INSTITUTO DE FINANCIAMIENTO, PROMOCIÓN Y DESARROLLO DE IBAGUÉ - INFIBAGUÉ -</t>
  </si>
  <si>
    <r>
      <t xml:space="preserve"> CÓDIGO:   </t>
    </r>
    <r>
      <rPr>
        <sz val="11"/>
        <rFont val="Arial"/>
        <family val="2"/>
      </rPr>
      <t>FOR-SI-010</t>
    </r>
  </si>
  <si>
    <t>Producto</t>
  </si>
  <si>
    <t>NO</t>
  </si>
  <si>
    <t>No Cumplido</t>
  </si>
  <si>
    <t>EFICIENCIA</t>
  </si>
  <si>
    <r>
      <t xml:space="preserve"> FECHA VIGENCIA: </t>
    </r>
    <r>
      <rPr>
        <sz val="11"/>
        <rFont val="Arial"/>
        <family val="2"/>
      </rPr>
      <t>2018/06/12</t>
    </r>
  </si>
  <si>
    <t>Proceso</t>
  </si>
  <si>
    <t>En desarrollo</t>
  </si>
  <si>
    <t>EFECTIVIDAD</t>
  </si>
  <si>
    <t>FICHA TÉCNICA DE INDICADORES POR PROCESO</t>
  </si>
  <si>
    <r>
      <t xml:space="preserve"> VERSIÓN: </t>
    </r>
    <r>
      <rPr>
        <sz val="11"/>
        <rFont val="Arial"/>
        <family val="2"/>
      </rPr>
      <t>01</t>
    </r>
  </si>
  <si>
    <t>Sin Iniciar</t>
  </si>
  <si>
    <t>DESCRIPCIÓN DEL INDICADOR</t>
  </si>
  <si>
    <t>Proceso:</t>
  </si>
  <si>
    <t xml:space="preserve">GESTION FINANCIERA </t>
  </si>
  <si>
    <t>Tipo de Indicador</t>
  </si>
  <si>
    <t>Nombre del indicador</t>
  </si>
  <si>
    <t>Tablero de Control</t>
  </si>
  <si>
    <t>Objetivo del indicador</t>
  </si>
  <si>
    <t>Pertinencia</t>
  </si>
  <si>
    <t>Unidad de medida</t>
  </si>
  <si>
    <t>Definición de variables de la Fórmula</t>
  </si>
  <si>
    <t>Fórmula para su Cálculo</t>
  </si>
  <si>
    <t>Aspectos metodológicos</t>
  </si>
  <si>
    <t>Fuente de los datos</t>
  </si>
  <si>
    <t>Periodicidad / Fechas de medición</t>
  </si>
  <si>
    <t>Responsable de generar el indicador</t>
  </si>
  <si>
    <t>Responsable del seguimiento del indicador</t>
  </si>
  <si>
    <t>DIRECTOR FINANCIERO</t>
  </si>
  <si>
    <t>Línea de base</t>
  </si>
  <si>
    <t>Meta</t>
  </si>
  <si>
    <t>Rangos de evaluación</t>
  </si>
  <si>
    <t>BUENO</t>
  </si>
  <si>
    <t>REGULAR</t>
  </si>
  <si>
    <t>MALO</t>
  </si>
  <si>
    <t>SEGUIMIENTO AL INDICADOR</t>
  </si>
  <si>
    <t>Periodo de Medición</t>
  </si>
  <si>
    <t>Medición del indicador</t>
  </si>
  <si>
    <t>% de Cumplim.</t>
  </si>
  <si>
    <t>Análisis del Resultado</t>
  </si>
  <si>
    <t>Acciones de mejoramiento requeridas</t>
  </si>
  <si>
    <t>Responsable</t>
  </si>
  <si>
    <t>Fecha Limite</t>
  </si>
  <si>
    <t>NA</t>
  </si>
  <si>
    <t>GRÁFICO DEL COMPORTAMIENTO DEL INDICADOR</t>
  </si>
  <si>
    <t xml:space="preserve">
La metodologia para la recoleccion de la informacion y procesamiento de las variables del indicador, son extraidos del Estado de la situación financiera.
</t>
  </si>
  <si>
    <t xml:space="preserve">
La metodologia para la recoleccion de la informacion y procesamiento de las variables del indicador, son extraidos del  Estado de Resultados.
</t>
  </si>
  <si>
    <t>Porcentaje</t>
  </si>
  <si>
    <t>N/A</t>
  </si>
  <si>
    <t xml:space="preserve">
La metodologia para la recoleccion de la informacion y procesamiento de las variables del indicador, son extraidos del Estado de Resultados Integral.
</t>
  </si>
  <si>
    <t xml:space="preserve">1.- Activo corriente                                                                                 2.- Pasivo corriente                                                                             </t>
  </si>
  <si>
    <t xml:space="preserve">  </t>
  </si>
  <si>
    <t>GRUPO GESTION CONTABLE</t>
  </si>
  <si>
    <t>INFIBAGUE</t>
  </si>
  <si>
    <t>FECHA IMPRESION: 30-08-2019 12:02</t>
  </si>
  <si>
    <t>890700755</t>
  </si>
  <si>
    <t>NIRBAC-BACO</t>
  </si>
  <si>
    <t>BALANCE COMPARATIVO</t>
  </si>
  <si>
    <t>CUENTA CONTABLE</t>
  </si>
  <si>
    <t>DESCRIPCION CUENTA CONTABLE</t>
  </si>
  <si>
    <t>2019-06</t>
  </si>
  <si>
    <t>2018-06</t>
  </si>
  <si>
    <t>VARIACION</t>
  </si>
  <si>
    <t>VAR. RELATIVA</t>
  </si>
  <si>
    <t>1</t>
  </si>
  <si>
    <t>ACTIVOS</t>
  </si>
  <si>
    <t>11</t>
  </si>
  <si>
    <t>EFECTIVO Y EQUIVALENTES AL EFECTIVO</t>
  </si>
  <si>
    <t>1105</t>
  </si>
  <si>
    <t>CAJA</t>
  </si>
  <si>
    <t>110502</t>
  </si>
  <si>
    <t>CAJA MENOR</t>
  </si>
  <si>
    <t>1110</t>
  </si>
  <si>
    <t>DEPOSITOS INSTITUCIONES FINANCIERAS</t>
  </si>
  <si>
    <t>111005</t>
  </si>
  <si>
    <t>CUENTA CORRIENTE</t>
  </si>
  <si>
    <t>111006</t>
  </si>
  <si>
    <t>CUENTAS DE AHORROS</t>
  </si>
  <si>
    <t>1132</t>
  </si>
  <si>
    <t>EFECTIVO DE USO RESTRINGIDO</t>
  </si>
  <si>
    <t>113210</t>
  </si>
  <si>
    <t>DEPOSITOS EN INSTITUCIONES FRAS</t>
  </si>
  <si>
    <t>12</t>
  </si>
  <si>
    <t>INVERSIONES E INSTRUMENTOS DERIVADOS</t>
  </si>
  <si>
    <t>1216</t>
  </si>
  <si>
    <t>INVERSIONES PATRIMONIALES ENT.EN LIQUIDACION</t>
  </si>
  <si>
    <t>121601</t>
  </si>
  <si>
    <t>EMPRESAS IND. Y CIALES DEL ESTADO SOCIETARIAS</t>
  </si>
  <si>
    <t>1223</t>
  </si>
  <si>
    <t>INVERSIONES DE ADMINISTRACION DE LIQUIDEZ A COSTO AMORTIZADO</t>
  </si>
  <si>
    <t>122301</t>
  </si>
  <si>
    <t>TITULOS DE TESORERIA (TES)</t>
  </si>
  <si>
    <t>122302</t>
  </si>
  <si>
    <t>CERTIFICADOS DE DEPOSITO A TERMINO (CDT)</t>
  </si>
  <si>
    <t>1224</t>
  </si>
  <si>
    <t>INVERSIONES DE ADMINISTRACION DE LIQUIDEZ A COSTO</t>
  </si>
  <si>
    <t>122413</t>
  </si>
  <si>
    <t>ACCIONES ORDINARIAS</t>
  </si>
  <si>
    <t>1227</t>
  </si>
  <si>
    <t>INVERSIONES EN CONTROLADAS CONTABILIZADAS POR EL METODO DE PARTICIPACION PATRIMONIAL</t>
  </si>
  <si>
    <t>122703</t>
  </si>
  <si>
    <t>EMPRESAS INDUSTRIALES Y COMERCIALES DEL ESTADO - SOCIETARIAS</t>
  </si>
  <si>
    <t>1280</t>
  </si>
  <si>
    <t>DETERIRO ACUMULADO DE INVERSION</t>
  </si>
  <si>
    <t>128042</t>
  </si>
  <si>
    <t>INVERSIONES PATRIMONIALES EN EMPRESAS NO CONTROLAD</t>
  </si>
  <si>
    <t>128044</t>
  </si>
  <si>
    <t>13</t>
  </si>
  <si>
    <t>CUENTAS POR COBRAR</t>
  </si>
  <si>
    <t>1317</t>
  </si>
  <si>
    <t>PRESTACION DE SERVICIOS</t>
  </si>
  <si>
    <t>131705</t>
  </si>
  <si>
    <t>SERVICIOS FINANCIEROS</t>
  </si>
  <si>
    <t>131729</t>
  </si>
  <si>
    <t>SERVICIOS POR ADMINISTRACION DE CONTRATOS</t>
  </si>
  <si>
    <t>1318</t>
  </si>
  <si>
    <t>PRESTACION DE SERVICIOS PUBLICOS</t>
  </si>
  <si>
    <t>131801</t>
  </si>
  <si>
    <t>SERVICIO DE ENERGIA</t>
  </si>
  <si>
    <t>1384</t>
  </si>
  <si>
    <t>OTRAS CUENTAS POR COBRAR</t>
  </si>
  <si>
    <t>138414</t>
  </si>
  <si>
    <t>DIVIDENDOS Y PARTICIPACIONES POR COBRAR</t>
  </si>
  <si>
    <t>138436</t>
  </si>
  <si>
    <t>OTROS INTERESES POR COBRAR</t>
  </si>
  <si>
    <t>138439</t>
  </si>
  <si>
    <t>ARRENDAMIENTO OPERATIVO</t>
  </si>
  <si>
    <t>138490</t>
  </si>
  <si>
    <t>1385</t>
  </si>
  <si>
    <t>CUENTAS POR COBRAR DE DIFICIL RECAUDO</t>
  </si>
  <si>
    <t>138502</t>
  </si>
  <si>
    <t>PRESTCION DE SERVICIOS</t>
  </si>
  <si>
    <t>138503</t>
  </si>
  <si>
    <t>138590</t>
  </si>
  <si>
    <t>OTRAS CUENTAS POR COBRAR DE DIF. COBRO</t>
  </si>
  <si>
    <t>1386</t>
  </si>
  <si>
    <t>DETERIORO ACUMULADO DE CUENTAS POR COBRAR (CR)</t>
  </si>
  <si>
    <t>138602</t>
  </si>
  <si>
    <t>138603</t>
  </si>
  <si>
    <t>SERVICIOS DE ENERGIA</t>
  </si>
  <si>
    <t>138690</t>
  </si>
  <si>
    <t>14</t>
  </si>
  <si>
    <t>PRESTAMOS POR COBRAR</t>
  </si>
  <si>
    <t>1415</t>
  </si>
  <si>
    <t>PRESTAMOS CONCEDIDOS</t>
  </si>
  <si>
    <t>141525</t>
  </si>
  <si>
    <t>CREDITOS A EMPLEADOS</t>
  </si>
  <si>
    <t>15</t>
  </si>
  <si>
    <t>INVENTARIOS</t>
  </si>
  <si>
    <t>1514</t>
  </si>
  <si>
    <t>MATERIALES Y SUMINISTROS</t>
  </si>
  <si>
    <t>151408</t>
  </si>
  <si>
    <t>VIVERES Y RANCHO</t>
  </si>
  <si>
    <t>151409</t>
  </si>
  <si>
    <t>REPUESTOS</t>
  </si>
  <si>
    <t>151410</t>
  </si>
  <si>
    <t>ELEMENTOS Y ACCESORIOS DE ENERGIA</t>
  </si>
  <si>
    <t>151417</t>
  </si>
  <si>
    <t>ELEMENTOS Y ACCESORIOS DE ASEO</t>
  </si>
  <si>
    <t>151421</t>
  </si>
  <si>
    <t>DOTACION A TRABAJADORES</t>
  </si>
  <si>
    <t>151423</t>
  </si>
  <si>
    <t>COMBUSTIBLES Y LUBRICANTE</t>
  </si>
  <si>
    <t>151424</t>
  </si>
  <si>
    <t>ELEMENTOS Y MATER. PARA CONSTRUCCION</t>
  </si>
  <si>
    <t>151490</t>
  </si>
  <si>
    <t>OTROS MATERIALES Y SUMINISTROS</t>
  </si>
  <si>
    <t>16</t>
  </si>
  <si>
    <t>PROPIEDADES, PLANTA Y EQUIPO</t>
  </si>
  <si>
    <t>1605</t>
  </si>
  <si>
    <t>TERRENOS</t>
  </si>
  <si>
    <t>160501</t>
  </si>
  <si>
    <t>URBANOS</t>
  </si>
  <si>
    <t>160502</t>
  </si>
  <si>
    <t>RURALES</t>
  </si>
  <si>
    <t>1615</t>
  </si>
  <si>
    <t>CONSTRUCCIONES EN CURSO</t>
  </si>
  <si>
    <t>161501</t>
  </si>
  <si>
    <t>EDIFICACIONES</t>
  </si>
  <si>
    <t>161505</t>
  </si>
  <si>
    <t>REDES LINEAS Y CABLES</t>
  </si>
  <si>
    <t>1635</t>
  </si>
  <si>
    <t>BIENES MUEBLES EN BODEGA</t>
  </si>
  <si>
    <t>163501</t>
  </si>
  <si>
    <t>MAQUINARIA Y EQUIPO</t>
  </si>
  <si>
    <t>163502</t>
  </si>
  <si>
    <t>EQUIPO MEDICO Y CIENTIFICO</t>
  </si>
  <si>
    <t>163503</t>
  </si>
  <si>
    <t>MUEBLES, ENSERES Y EQUIPO DE OFICINA</t>
  </si>
  <si>
    <t>163504</t>
  </si>
  <si>
    <t>EQUIPO DE COMUNICACION Y COMPUTACION</t>
  </si>
  <si>
    <t>163511</t>
  </si>
  <si>
    <t>EQUIPO DE COMEDOR, COCINA, DESPENSA Y HOTELERIA</t>
  </si>
  <si>
    <t>1637</t>
  </si>
  <si>
    <t>PROPIEDAD PLANTA Y EQUIPO NO EXPLOTADOS</t>
  </si>
  <si>
    <t>163707</t>
  </si>
  <si>
    <t>163709</t>
  </si>
  <si>
    <t>163710</t>
  </si>
  <si>
    <t>EQUIPO DE COMUNICACION Y COMPUT.</t>
  </si>
  <si>
    <t>1640</t>
  </si>
  <si>
    <t>164001</t>
  </si>
  <si>
    <t>EDIFICIOS Y CASAS</t>
  </si>
  <si>
    <t>164090</t>
  </si>
  <si>
    <t>OTRAS EDIFICACIONES</t>
  </si>
  <si>
    <t>1650</t>
  </si>
  <si>
    <t>REDES, LINEAS Y CABLES</t>
  </si>
  <si>
    <t>165009</t>
  </si>
  <si>
    <t>LINEAS Y CABLES DE CONDUCCION</t>
  </si>
  <si>
    <t>1655</t>
  </si>
  <si>
    <t>165501</t>
  </si>
  <si>
    <t>EQUIPO DE CONSTRUCCION</t>
  </si>
  <si>
    <t>165508</t>
  </si>
  <si>
    <t>EQUIPO AGROPECUARIO, DE SILVICULTURA, AVICULTURA Y PESCA</t>
  </si>
  <si>
    <t>165511</t>
  </si>
  <si>
    <t>HERRAMIENTAS Y ACCESORIOS</t>
  </si>
  <si>
    <t>165520</t>
  </si>
  <si>
    <t>EQUIPOS DE CENTROS DE CONTROL</t>
  </si>
  <si>
    <t>165522</t>
  </si>
  <si>
    <t>EQUIPO DE AYUDA AUDIOVISUAL</t>
  </si>
  <si>
    <t>165590</t>
  </si>
  <si>
    <t>OTRAS MAQUINARIAS Y EQUIPOS</t>
  </si>
  <si>
    <t>1665</t>
  </si>
  <si>
    <t>166501</t>
  </si>
  <si>
    <t>MUEBLES Y ENSERES</t>
  </si>
  <si>
    <t>166502</t>
  </si>
  <si>
    <t>EQUIPO Y MAQUINA DE OFICINA</t>
  </si>
  <si>
    <t>1670</t>
  </si>
  <si>
    <t>EQUIPOS DE COMUNICACION Y COMPUTACION</t>
  </si>
  <si>
    <t>167001</t>
  </si>
  <si>
    <t>EQUIPO DE COMUNICACION</t>
  </si>
  <si>
    <t>167002</t>
  </si>
  <si>
    <t>EQUIPO DE COMPUTACION</t>
  </si>
  <si>
    <t>1675</t>
  </si>
  <si>
    <t>EQUIPOS DE TRANSPORTE; TRACCION Y ELEVACION</t>
  </si>
  <si>
    <t>167502</t>
  </si>
  <si>
    <t>TERRESTRE</t>
  </si>
  <si>
    <t>1680</t>
  </si>
  <si>
    <t>168002</t>
  </si>
  <si>
    <t>EQUIPOS DE RESTAURANTE Y CAFETERIA</t>
  </si>
  <si>
    <t>1683</t>
  </si>
  <si>
    <t>PROPIEDAD PLANTA Y EQUIPO EN CONSECION</t>
  </si>
  <si>
    <t>168305</t>
  </si>
  <si>
    <t>168307</t>
  </si>
  <si>
    <t>168308</t>
  </si>
  <si>
    <t>EQUIPOS DE COMUNICACIÓN Y COMPUTACIÓN</t>
  </si>
  <si>
    <t>1685</t>
  </si>
  <si>
    <t>DEPRECIACION ACUMULADA (CR)</t>
  </si>
  <si>
    <t>168501</t>
  </si>
  <si>
    <t>168503</t>
  </si>
  <si>
    <t>168504</t>
  </si>
  <si>
    <t>168506</t>
  </si>
  <si>
    <t>168507</t>
  </si>
  <si>
    <t>168508</t>
  </si>
  <si>
    <t>EQUIPOS DE TRANSPORTE, TRACCION Y ELEVACION</t>
  </si>
  <si>
    <t>168509</t>
  </si>
  <si>
    <t>MAQUINARIA Y EQUIPO DE RESTAURANTE Y CAFETERIA</t>
  </si>
  <si>
    <t>168516</t>
  </si>
  <si>
    <t>PROPIEDADES, PLANTA Y EQUIPO EN CONCESIÓN</t>
  </si>
  <si>
    <t>1695</t>
  </si>
  <si>
    <t>DETERIORO ACUMULADO DE PROPIEDAD, PLANTA Y EQUIPO (CR)</t>
  </si>
  <si>
    <t>169505</t>
  </si>
  <si>
    <t>169507</t>
  </si>
  <si>
    <t>169508</t>
  </si>
  <si>
    <t>169512</t>
  </si>
  <si>
    <t>EQUIPO DE TRANSP. TRACC Y ELEVACION</t>
  </si>
  <si>
    <t>19</t>
  </si>
  <si>
    <t>OTROS ACTIVOS</t>
  </si>
  <si>
    <t>1906</t>
  </si>
  <si>
    <t>AVANCES Y ANTIC. ENTREGADOS</t>
  </si>
  <si>
    <t>190603</t>
  </si>
  <si>
    <t>AVANCES PARA VIATICOS Y GASTOS DE VIAJE</t>
  </si>
  <si>
    <t>190604</t>
  </si>
  <si>
    <t>ANTICIPO PARA ADQUISIC. DE BIENES Y SERVICIOS</t>
  </si>
  <si>
    <t>1907</t>
  </si>
  <si>
    <t>ANTICIPOS O SALDOS A FAVOR POR IMPUESTOS Y CONTRIBUCIONES</t>
  </si>
  <si>
    <t>190706</t>
  </si>
  <si>
    <t>ANTICIPO DE IMPUESTO DE INDUSTRIA Y COMERCIO</t>
  </si>
  <si>
    <t>190708</t>
  </si>
  <si>
    <t>ANTICIPO DE IMPUESTO A LAS VENTAS</t>
  </si>
  <si>
    <t>1908</t>
  </si>
  <si>
    <t>RECURSOS ENTREGADOS EN ADMINISTRACION</t>
  </si>
  <si>
    <t>190801</t>
  </si>
  <si>
    <t>EN ADMINISTRACION</t>
  </si>
  <si>
    <t>1951</t>
  </si>
  <si>
    <t>PROPIEDADES DE INVERSION</t>
  </si>
  <si>
    <t>195101</t>
  </si>
  <si>
    <t>195102</t>
  </si>
  <si>
    <t>1952</t>
  </si>
  <si>
    <t>DEPRECIACION ACUMULADA DE PROPIEDAD DE INVERSION (CR)</t>
  </si>
  <si>
    <t>195201</t>
  </si>
  <si>
    <t>1970</t>
  </si>
  <si>
    <t>INTANGIBLES</t>
  </si>
  <si>
    <t>197007</t>
  </si>
  <si>
    <t>LICENCIAS</t>
  </si>
  <si>
    <t>197008</t>
  </si>
  <si>
    <t>SOFTWARE</t>
  </si>
  <si>
    <t>1975</t>
  </si>
  <si>
    <t>AMORTIZACION ACUMULADA DE INTANGIBLES (CR)</t>
  </si>
  <si>
    <t>197507</t>
  </si>
  <si>
    <t>197508</t>
  </si>
  <si>
    <t>2</t>
  </si>
  <si>
    <t>PASIVOS</t>
  </si>
  <si>
    <t>24</t>
  </si>
  <si>
    <t>CUENTAS POR PAGAR</t>
  </si>
  <si>
    <t>2401</t>
  </si>
  <si>
    <t>ADQUISICION DE BIENES Y SERVICIOS NACIONALES</t>
  </si>
  <si>
    <t>240101</t>
  </si>
  <si>
    <t>BIENES Y SERVICIOS</t>
  </si>
  <si>
    <t>240110</t>
  </si>
  <si>
    <t>CUENTA PUENTE DE ALMACEN</t>
  </si>
  <si>
    <t>2407</t>
  </si>
  <si>
    <t>RECAUDOS A FAVOR DE TERCEROS</t>
  </si>
  <si>
    <t>240720</t>
  </si>
  <si>
    <t>RECAUDOS POR CLASIFICAR</t>
  </si>
  <si>
    <t>2424</t>
  </si>
  <si>
    <t>DESCUENTOS DE NOMINA</t>
  </si>
  <si>
    <t>242401</t>
  </si>
  <si>
    <t>APORTES A FONDOS  PENSIONALES</t>
  </si>
  <si>
    <t>242402</t>
  </si>
  <si>
    <t>APORTES A SEGURIDAD SOCIAL EN SALUD</t>
  </si>
  <si>
    <t>242404</t>
  </si>
  <si>
    <t>SINDICATOS</t>
  </si>
  <si>
    <t>242407</t>
  </si>
  <si>
    <t>LIBRANZAS</t>
  </si>
  <si>
    <t>242490</t>
  </si>
  <si>
    <t>OTROS DESCUENTOS DE NOMINA</t>
  </si>
  <si>
    <t>2436</t>
  </si>
  <si>
    <t>RETENCION EN LA FUENTE E IMPUESTO DE TIMBRE</t>
  </si>
  <si>
    <t>243603</t>
  </si>
  <si>
    <t>HONORARIOS</t>
  </si>
  <si>
    <t>243605</t>
  </si>
  <si>
    <t>SERVICIOS</t>
  </si>
  <si>
    <t>243606</t>
  </si>
  <si>
    <t>ARRENDAMIENTOS</t>
  </si>
  <si>
    <t>243608</t>
  </si>
  <si>
    <t>COMPRAS</t>
  </si>
  <si>
    <t>243615</t>
  </si>
  <si>
    <t>EMPLEADOS ARTICULO 383 ET</t>
  </si>
  <si>
    <t>243625</t>
  </si>
  <si>
    <t>IMPUESTO A LAS VENTAS RETENIDO POR CONSIGNAR</t>
  </si>
  <si>
    <t>243626</t>
  </si>
  <si>
    <t>CONTRATOS DE OBRA</t>
  </si>
  <si>
    <t>243627</t>
  </si>
  <si>
    <t>RETENCION DE IMPUESTO DE INDUSTRIA Y COMERCIO POR COMPRAS</t>
  </si>
  <si>
    <t>2440</t>
  </si>
  <si>
    <t>IMPUESTOS, CONTRIBUCIONES Y TASAS POR PAGAR</t>
  </si>
  <si>
    <t>244004</t>
  </si>
  <si>
    <t>INDUSTRIA Y COMERCIO</t>
  </si>
  <si>
    <t>244023</t>
  </si>
  <si>
    <t>CONTRIBUCIONES</t>
  </si>
  <si>
    <t>2445</t>
  </si>
  <si>
    <t>IMPUESTO AL VALOR AGREGADO IVA</t>
  </si>
  <si>
    <t>244502</t>
  </si>
  <si>
    <t>VENTA DE SERVICIOS A LA TARIFA DEL 19%</t>
  </si>
  <si>
    <t>2490</t>
  </si>
  <si>
    <t>OTRAS CUENTAS POR PAGAR</t>
  </si>
  <si>
    <t>249026</t>
  </si>
  <si>
    <t>SUSCRIPCIONES</t>
  </si>
  <si>
    <t>249040</t>
  </si>
  <si>
    <t>SALDO A FAVOR DE BENEFICIARIOS</t>
  </si>
  <si>
    <t>249051</t>
  </si>
  <si>
    <t>SERVICIOS PUBLICOS</t>
  </si>
  <si>
    <t>249054</t>
  </si>
  <si>
    <t>249055</t>
  </si>
  <si>
    <t>249058</t>
  </si>
  <si>
    <t>25</t>
  </si>
  <si>
    <t>BENEFICIOS A LOS EMPLEADOS</t>
  </si>
  <si>
    <t>2511</t>
  </si>
  <si>
    <t>BENEFICIOS A LOS EMPLEADOS A CORTO PLAZO</t>
  </si>
  <si>
    <t>251101</t>
  </si>
  <si>
    <t>NOMINA POR PAGAR</t>
  </si>
  <si>
    <t>251102</t>
  </si>
  <si>
    <t>CESANTIAS</t>
  </si>
  <si>
    <t>251103</t>
  </si>
  <si>
    <t>INTERESES SOBRE CESANTIAS</t>
  </si>
  <si>
    <t>251104</t>
  </si>
  <si>
    <t>VACACIONES</t>
  </si>
  <si>
    <t>251105</t>
  </si>
  <si>
    <t>PRIMA DE VACACIONES</t>
  </si>
  <si>
    <t>251106</t>
  </si>
  <si>
    <t>PRIMA DE SERVICIOS</t>
  </si>
  <si>
    <t>251107</t>
  </si>
  <si>
    <t>PRIMA DE NAVIDAD</t>
  </si>
  <si>
    <t>251109</t>
  </si>
  <si>
    <t>BONIFICACIONES</t>
  </si>
  <si>
    <t>2514</t>
  </si>
  <si>
    <t>BENEFICIOS POSEMPLEO-  PENSIONES</t>
  </si>
  <si>
    <t>251401</t>
  </si>
  <si>
    <t>PENSIONES DE JUBILACION PATRONALES</t>
  </si>
  <si>
    <t>29</t>
  </si>
  <si>
    <t>OTROS PASIVOS</t>
  </si>
  <si>
    <t>2902</t>
  </si>
  <si>
    <t>RECURSOS RECIBIDOS EN ADMINISTRACION</t>
  </si>
  <si>
    <t>290201</t>
  </si>
  <si>
    <t>3</t>
  </si>
  <si>
    <t>PATRIMONIO</t>
  </si>
  <si>
    <t>32</t>
  </si>
  <si>
    <t>PATRIMONIO DE LAS EMPRESAS</t>
  </si>
  <si>
    <t>3208</t>
  </si>
  <si>
    <t>CAPITAL FISCAL</t>
  </si>
  <si>
    <t>320801</t>
  </si>
  <si>
    <t>3225</t>
  </si>
  <si>
    <t>RESULTADOS DE EJERCICIOS ANTERIORES</t>
  </si>
  <si>
    <t>322501</t>
  </si>
  <si>
    <t>UTILIDAD O EXCEDENTES ACUMULADOS</t>
  </si>
  <si>
    <t>3230</t>
  </si>
  <si>
    <t>RESULTADOS DEL EJERCICIO</t>
  </si>
  <si>
    <t>323001</t>
  </si>
  <si>
    <t>UTILIDAD O EXCEDENTE DEL EJERCICIO</t>
  </si>
  <si>
    <t>3268</t>
  </si>
  <si>
    <t>IMPACTOS POR LA TRANSICION AL NUEVO MARCO  DE  REGULACION</t>
  </si>
  <si>
    <t>326817</t>
  </si>
  <si>
    <t>PROVISIONES</t>
  </si>
  <si>
    <t>326890</t>
  </si>
  <si>
    <t>OTROS IMPACTOS POR TRANSICION</t>
  </si>
  <si>
    <t>3274</t>
  </si>
  <si>
    <t>GANAC O PERD.POR APLICACION DEL METODO DE PART. PATRIM EN INV. CONTROLADAS</t>
  </si>
  <si>
    <t>327401</t>
  </si>
  <si>
    <t>INV. EN EMPRESAS IND. Y COMERCIALES DEL ESTADO</t>
  </si>
  <si>
    <t>327402</t>
  </si>
  <si>
    <t>INVERSIONES EN SOCIEDADES DE ECONOMIA MIXTA</t>
  </si>
  <si>
    <t>327403</t>
  </si>
  <si>
    <t>INV EN SOC. PUBLICAS F.R.DE G.</t>
  </si>
  <si>
    <t>4</t>
  </si>
  <si>
    <t>INGRESOS</t>
  </si>
  <si>
    <t>43</t>
  </si>
  <si>
    <t>VENTA DE SERVICIOS</t>
  </si>
  <si>
    <t>4315</t>
  </si>
  <si>
    <t>SERVICIO ENERGIA</t>
  </si>
  <si>
    <t>431519</t>
  </si>
  <si>
    <t>DISTRIBUCION</t>
  </si>
  <si>
    <t>4390</t>
  </si>
  <si>
    <t>OTROS SERVICIOS</t>
  </si>
  <si>
    <t>439014</t>
  </si>
  <si>
    <t>ADMINISTRACION DE PROYECTOS</t>
  </si>
  <si>
    <t>439022</t>
  </si>
  <si>
    <t>ORGANIZACION DE EVENTOS</t>
  </si>
  <si>
    <t>44</t>
  </si>
  <si>
    <t>TRANSFERENCIAS Y SUBVENCIONES</t>
  </si>
  <si>
    <t>4430</t>
  </si>
  <si>
    <t>SUBVENCIONES</t>
  </si>
  <si>
    <t>443004</t>
  </si>
  <si>
    <t>SUBVENCION POR DONACION</t>
  </si>
  <si>
    <t>443005</t>
  </si>
  <si>
    <t>SUB. POR RECURSOS TRANSF. POR EL GOBIERNO</t>
  </si>
  <si>
    <t>48</t>
  </si>
  <si>
    <t>OTROS INGRESOS</t>
  </si>
  <si>
    <t>4802</t>
  </si>
  <si>
    <t>FINANCIEROS</t>
  </si>
  <si>
    <t>480201</t>
  </si>
  <si>
    <t>INTER SOBRE DEPOSITOS EN INST FINAN</t>
  </si>
  <si>
    <t>480213</t>
  </si>
  <si>
    <t>INTERESES, DIVIDENDOS Y PARTIC. DE INVER. DE ADMIN DE LIQUIDEZ AL COSTO</t>
  </si>
  <si>
    <t>480219</t>
  </si>
  <si>
    <t>RENDIMIENTO EFECTIVO DE CUENTAS POR COBRAR</t>
  </si>
  <si>
    <t>480221</t>
  </si>
  <si>
    <t>REDIMIENTOS EFECTIVO PRESTAMOS POR COBRAR</t>
  </si>
  <si>
    <t>480233</t>
  </si>
  <si>
    <t>INTERES DE MORA</t>
  </si>
  <si>
    <t>480290</t>
  </si>
  <si>
    <t>OTROS INGRESOS FINANCIEROS</t>
  </si>
  <si>
    <t>4808</t>
  </si>
  <si>
    <t>INGRESOS DIVERSOS</t>
  </si>
  <si>
    <t>480817</t>
  </si>
  <si>
    <t>480826</t>
  </si>
  <si>
    <t>RECUPERACIONES</t>
  </si>
  <si>
    <t>480827</t>
  </si>
  <si>
    <t>APROVECHAMIENTOS</t>
  </si>
  <si>
    <t>480890</t>
  </si>
  <si>
    <t>OTROS INGRESOS DIVERSOS</t>
  </si>
  <si>
    <t>5</t>
  </si>
  <si>
    <t>GASTOS</t>
  </si>
  <si>
    <t>51</t>
  </si>
  <si>
    <t>ADMINISTRACION Y OPERACIÓN</t>
  </si>
  <si>
    <t>5101</t>
  </si>
  <si>
    <t>SUELDOS Y SALARIOS</t>
  </si>
  <si>
    <t>510101</t>
  </si>
  <si>
    <t>SUELDOS</t>
  </si>
  <si>
    <t>510103</t>
  </si>
  <si>
    <t>HORAS EXTRAS Y FESTIVOS</t>
  </si>
  <si>
    <t>510119</t>
  </si>
  <si>
    <t>510123</t>
  </si>
  <si>
    <t>AUXILIO DE TRANSPORTE</t>
  </si>
  <si>
    <t>510160</t>
  </si>
  <si>
    <t>SUBSIDIO DE ALIMENTACION</t>
  </si>
  <si>
    <t>5103</t>
  </si>
  <si>
    <t>CONTRIBUCIONES EFECTIVAS</t>
  </si>
  <si>
    <t>510302</t>
  </si>
  <si>
    <t>APORTES A CAJAS DE COMPENSACION FAMILIAR</t>
  </si>
  <si>
    <t>510303</t>
  </si>
  <si>
    <t>COTIZACIONES A SEGURIDAD SOCIAL EN SALUD</t>
  </si>
  <si>
    <t>510305</t>
  </si>
  <si>
    <t>COTIZACIONES A RIESGOS PROFESIONALES</t>
  </si>
  <si>
    <t>510306</t>
  </si>
  <si>
    <t>COTIZAC A ENT, ADMINIS DEL REGIM PRIMA MEDIA</t>
  </si>
  <si>
    <t>510307</t>
  </si>
  <si>
    <t>COTIZAC A ENTID ADM DEL REGIM INDIVIDUAL</t>
  </si>
  <si>
    <t>5104</t>
  </si>
  <si>
    <t>APORTES SOBRE LA NOMINA</t>
  </si>
  <si>
    <t>510401</t>
  </si>
  <si>
    <t>APORTES AL ICBF</t>
  </si>
  <si>
    <t>510402</t>
  </si>
  <si>
    <t>APORTES AL SENA</t>
  </si>
  <si>
    <t>510403</t>
  </si>
  <si>
    <t>APORTES ESAP</t>
  </si>
  <si>
    <t>510404</t>
  </si>
  <si>
    <t>APORTES A ESCUELAS INDUSTRIALES E INSTITUTOS T?CNI</t>
  </si>
  <si>
    <t>5107</t>
  </si>
  <si>
    <t>PRESTACIONES SOCIALES</t>
  </si>
  <si>
    <t>510701</t>
  </si>
  <si>
    <t>510702</t>
  </si>
  <si>
    <t>510703</t>
  </si>
  <si>
    <t>INTERESES A LAS CESANTIAS</t>
  </si>
  <si>
    <t>510704</t>
  </si>
  <si>
    <t>510705</t>
  </si>
  <si>
    <t>510706</t>
  </si>
  <si>
    <t>5108</t>
  </si>
  <si>
    <t>GASTOS DE PERSONAL DIVERSOS</t>
  </si>
  <si>
    <t>510801</t>
  </si>
  <si>
    <t>REMUNERACION POR SERVICIOS TECNICOS</t>
  </si>
  <si>
    <t>510802</t>
  </si>
  <si>
    <t>510803</t>
  </si>
  <si>
    <t>CAPACITACION, BIENESTAR SOCIAL Y ESTIMULOS</t>
  </si>
  <si>
    <t>510804</t>
  </si>
  <si>
    <t>DOTACION Y SUMINISTRO A TRABAJADORES</t>
  </si>
  <si>
    <t>5111</t>
  </si>
  <si>
    <t>GENERALES</t>
  </si>
  <si>
    <t>511106</t>
  </si>
  <si>
    <t>ESTUDIOS Y PROYECTOS</t>
  </si>
  <si>
    <t>511109</t>
  </si>
  <si>
    <t>GASTOS DE DESARROLLO</t>
  </si>
  <si>
    <t>511113</t>
  </si>
  <si>
    <t>VIGILANCIA Y SEGURIDAD</t>
  </si>
  <si>
    <t>511114</t>
  </si>
  <si>
    <t>511115</t>
  </si>
  <si>
    <t>MANTENIMIENTO</t>
  </si>
  <si>
    <t>511116</t>
  </si>
  <si>
    <t>REPARACIONES</t>
  </si>
  <si>
    <t>511117</t>
  </si>
  <si>
    <t>511118</t>
  </si>
  <si>
    <t>511119</t>
  </si>
  <si>
    <t>VIATICOS Y GASTOS DE VIAJE</t>
  </si>
  <si>
    <t>511121</t>
  </si>
  <si>
    <t>IMPRESOS, PUBLICACIONES, SUSCRIPCIONES Y AFILIACIO</t>
  </si>
  <si>
    <t>511122</t>
  </si>
  <si>
    <t>FOTOCOPIAS</t>
  </si>
  <si>
    <t>511123</t>
  </si>
  <si>
    <t>COMUNICACIONES Y TRANSPORTE</t>
  </si>
  <si>
    <t>511125</t>
  </si>
  <si>
    <t>SEGUROS GENERALES</t>
  </si>
  <si>
    <t>511146</t>
  </si>
  <si>
    <t>COMBUSTIBLES Y LUBRICANTES</t>
  </si>
  <si>
    <t>511150</t>
  </si>
  <si>
    <t>PROCESAMIENTO DE INFORMACION</t>
  </si>
  <si>
    <t>511154</t>
  </si>
  <si>
    <t>511155</t>
  </si>
  <si>
    <t>ELEMENTOS DE ASEO, LAVANDERIA Y CAFETERIA</t>
  </si>
  <si>
    <t>511166</t>
  </si>
  <si>
    <t>COSTAS PROCESALES</t>
  </si>
  <si>
    <t>511180</t>
  </si>
  <si>
    <t>511190</t>
  </si>
  <si>
    <t>OTROS GASTOS GENERALES</t>
  </si>
  <si>
    <t>5120</t>
  </si>
  <si>
    <t>IMPUESTOS, CONTRIBUCIONES Y TASAS</t>
  </si>
  <si>
    <t>512002</t>
  </si>
  <si>
    <t>CUOTA DE FISCALIZACION Y AUDITAJE</t>
  </si>
  <si>
    <t>512009</t>
  </si>
  <si>
    <t>512010</t>
  </si>
  <si>
    <t>TASAS</t>
  </si>
  <si>
    <t>512011</t>
  </si>
  <si>
    <t>IMPUESTO SOBRE VEHICULOS AUTOMOTORES</t>
  </si>
  <si>
    <t>512024</t>
  </si>
  <si>
    <t>GRAVAMEN A LOS MOVIMIENTOS FINANCIEROS</t>
  </si>
  <si>
    <t>52</t>
  </si>
  <si>
    <t>DE VENTAS</t>
  </si>
  <si>
    <t>5202</t>
  </si>
  <si>
    <t>520201</t>
  </si>
  <si>
    <t>520218</t>
  </si>
  <si>
    <t>520220</t>
  </si>
  <si>
    <t>520240</t>
  </si>
  <si>
    <t>5203</t>
  </si>
  <si>
    <t>CONTRIBUCIONES IMPUTADAS</t>
  </si>
  <si>
    <t>520390</t>
  </si>
  <si>
    <t>OTRAS CONTRIBUCIONES IMPUTADAS</t>
  </si>
  <si>
    <t>5204</t>
  </si>
  <si>
    <t>520402</t>
  </si>
  <si>
    <t>520403</t>
  </si>
  <si>
    <t>520405</t>
  </si>
  <si>
    <t>520406</t>
  </si>
  <si>
    <t>520407</t>
  </si>
  <si>
    <t>5207</t>
  </si>
  <si>
    <t>520701</t>
  </si>
  <si>
    <t>520702</t>
  </si>
  <si>
    <t>520703</t>
  </si>
  <si>
    <t>APORTES A LA ESAP</t>
  </si>
  <si>
    <t>520704</t>
  </si>
  <si>
    <t>APORTES A ESCUELAS INDUSTRIALES E INSTIT. TECNICAS</t>
  </si>
  <si>
    <t>5208</t>
  </si>
  <si>
    <t>520801</t>
  </si>
  <si>
    <t>520802</t>
  </si>
  <si>
    <t>520803</t>
  </si>
  <si>
    <t>520804</t>
  </si>
  <si>
    <t>520805</t>
  </si>
  <si>
    <t>520806</t>
  </si>
  <si>
    <t>5211</t>
  </si>
  <si>
    <t>521110</t>
  </si>
  <si>
    <t>OBRAS Y MEJORAS EN PROPIEDAD AJENA</t>
  </si>
  <si>
    <t>521111</t>
  </si>
  <si>
    <t>521113</t>
  </si>
  <si>
    <t>521114</t>
  </si>
  <si>
    <t>521115</t>
  </si>
  <si>
    <t>521116</t>
  </si>
  <si>
    <t>521121</t>
  </si>
  <si>
    <t>COMUNICACION Y TRANSPORTE</t>
  </si>
  <si>
    <t>521123</t>
  </si>
  <si>
    <t>521153</t>
  </si>
  <si>
    <t>ELEMENTOS DE ASEO, LAVANDERIA CAFETERIA</t>
  </si>
  <si>
    <t>521172</t>
  </si>
  <si>
    <t>521173</t>
  </si>
  <si>
    <t>521190</t>
  </si>
  <si>
    <t>5212</t>
  </si>
  <si>
    <t>521201</t>
  </si>
  <si>
    <t>REMUNERACION SERVICIOS TECNICOS</t>
  </si>
  <si>
    <t>521203</t>
  </si>
  <si>
    <t>521204</t>
  </si>
  <si>
    <t>53</t>
  </si>
  <si>
    <t>DETERIORO, DEPRECIACIONES, AGOTAMIENTO, AMORTIZACIONES Y PROVISIONES</t>
  </si>
  <si>
    <t>5360</t>
  </si>
  <si>
    <t>DEPRECIACION DE PROPIEDADES, PLANTA Y EQUIPOS</t>
  </si>
  <si>
    <t>536001</t>
  </si>
  <si>
    <t>536004</t>
  </si>
  <si>
    <t>536006</t>
  </si>
  <si>
    <t>536007</t>
  </si>
  <si>
    <t>536008</t>
  </si>
  <si>
    <t>EQUIPO DE TRANSPORTE, TRACCION Y ELEVACION</t>
  </si>
  <si>
    <t>536009</t>
  </si>
  <si>
    <t>5366</t>
  </si>
  <si>
    <t>AMORTIZACIÓN DE  ACTIVOS INTANGIBLES</t>
  </si>
  <si>
    <t>536605</t>
  </si>
  <si>
    <t>536606</t>
  </si>
  <si>
    <t>58</t>
  </si>
  <si>
    <t>OTROS GASTOS</t>
  </si>
  <si>
    <t>5802</t>
  </si>
  <si>
    <t>COMISIONES</t>
  </si>
  <si>
    <t>580290</t>
  </si>
  <si>
    <t>OTRAS COMISIONES</t>
  </si>
  <si>
    <t>5804</t>
  </si>
  <si>
    <t>580490</t>
  </si>
  <si>
    <t>OTROS GASTOS FINANCIEROS</t>
  </si>
  <si>
    <t>5890</t>
  </si>
  <si>
    <t>OTROS GASTOS DIVERSOS</t>
  </si>
  <si>
    <t>589012</t>
  </si>
  <si>
    <t>SENTENCIAS</t>
  </si>
  <si>
    <t>6</t>
  </si>
  <si>
    <t>COSTOS DE VENTAS Y OPERACION</t>
  </si>
  <si>
    <t>63</t>
  </si>
  <si>
    <t>COSTO DE VENTAS DE SERVICIOS</t>
  </si>
  <si>
    <t>6360</t>
  </si>
  <si>
    <t>ENERGIA</t>
  </si>
  <si>
    <t>636005</t>
  </si>
  <si>
    <t>7</t>
  </si>
  <si>
    <t>COSTOS DE PRODUCCION</t>
  </si>
  <si>
    <t>75</t>
  </si>
  <si>
    <t>7501</t>
  </si>
  <si>
    <t>750103</t>
  </si>
  <si>
    <t>81</t>
  </si>
  <si>
    <t>DERECHOS CONTINGENTES</t>
  </si>
  <si>
    <t>8120</t>
  </si>
  <si>
    <t>LITIGIOS Y DEMANDAS</t>
  </si>
  <si>
    <t>812004</t>
  </si>
  <si>
    <t>ADMINISTRATIVOS</t>
  </si>
  <si>
    <t>83</t>
  </si>
  <si>
    <t>DEUDORAS DE CONTROL</t>
  </si>
  <si>
    <t>8390</t>
  </si>
  <si>
    <t>OTRAS CUENTAS DEUDORAS DE CONTROL</t>
  </si>
  <si>
    <t>839090</t>
  </si>
  <si>
    <t>89</t>
  </si>
  <si>
    <t>DEUDORAS POR CONTRA (CR)</t>
  </si>
  <si>
    <t>8905</t>
  </si>
  <si>
    <t>ACTIVOS CONTINGENTES POR CONTRA (CR)</t>
  </si>
  <si>
    <t>890506</t>
  </si>
  <si>
    <t>8915</t>
  </si>
  <si>
    <t>DEUDORAS DE CONTROL POR CONTRA (CR)</t>
  </si>
  <si>
    <t>891590</t>
  </si>
  <si>
    <t>91</t>
  </si>
  <si>
    <t>RESPONSABILIDADES CONTINGENTES</t>
  </si>
  <si>
    <t>9120</t>
  </si>
  <si>
    <t>LITIGIOS O DEMANDAS</t>
  </si>
  <si>
    <t>912002</t>
  </si>
  <si>
    <t>LABORALES</t>
  </si>
  <si>
    <t>912004</t>
  </si>
  <si>
    <t>9190</t>
  </si>
  <si>
    <t>OTROS PASIVOS CONTINGENTES</t>
  </si>
  <si>
    <t>919090</t>
  </si>
  <si>
    <t>99</t>
  </si>
  <si>
    <t>ACREEDORAS POR CONTRA (DB)</t>
  </si>
  <si>
    <t>9905</t>
  </si>
  <si>
    <t>RESPONSABILIDADES CONTINGENTES POR CONTRA (DB)</t>
  </si>
  <si>
    <t>990505</t>
  </si>
  <si>
    <t>LITIGIOS Y MECANISMOS ALTERNATIVOS DE SOLUCION DE CONFLICTOS</t>
  </si>
  <si>
    <t>RESULTADO EJERCICIO</t>
  </si>
  <si>
    <t>YOLANDA CORZO CANDIA</t>
  </si>
  <si>
    <t>ERLENE LOZANO FERNANDEZ</t>
  </si>
  <si>
    <t>LUZ ANGELICA CARVAJAL FRANCO</t>
  </si>
  <si>
    <t>JAIME CIFUENTES CUBILLOS</t>
  </si>
  <si>
    <t>GERENCIA GENERAL</t>
  </si>
  <si>
    <t>DIRECCIÓN FINANCIERA</t>
  </si>
  <si>
    <t>PROFESIONAL ESPECIALIZADO</t>
  </si>
  <si>
    <t>REVISOR FISCAL</t>
  </si>
  <si>
    <t>GRUPO DE GESTIÓN CONTABLE</t>
  </si>
  <si>
    <t>FECHA IMPRESION: 30-08-2019 11:51</t>
  </si>
  <si>
    <t>NIRERC-ERCO</t>
  </si>
  <si>
    <t>ESTADO DE RESULTADOS COMPARATIVO ACUMULADO</t>
  </si>
  <si>
    <t>Total Ingresos</t>
  </si>
  <si>
    <t>Total Gastos</t>
  </si>
  <si>
    <t>Total Costos</t>
  </si>
  <si>
    <t>Total Costos de produccion</t>
  </si>
  <si>
    <t>UTILIDAD</t>
  </si>
  <si>
    <t>Activo Corriente</t>
  </si>
  <si>
    <t>Efectivo y Equivalentes al Efectivo</t>
  </si>
  <si>
    <t>Inversiones e Instrumentos Derivados</t>
  </si>
  <si>
    <t>Cuentas por Cobrar</t>
  </si>
  <si>
    <t>Prestamos por Cobrar</t>
  </si>
  <si>
    <t>Inventarios</t>
  </si>
  <si>
    <t>Total Activo Corriente</t>
  </si>
  <si>
    <t>Activo no Corriente</t>
  </si>
  <si>
    <t>Cuentas por Cobrar de Dificil Recaudo</t>
  </si>
  <si>
    <t>Propiedad, Planta y Equipo</t>
  </si>
  <si>
    <t>Otros Activos</t>
  </si>
  <si>
    <t>Total Activo No Corriente</t>
  </si>
  <si>
    <t>Total Activo</t>
  </si>
  <si>
    <t>Pasivo</t>
  </si>
  <si>
    <t>Pasivo Corriente</t>
  </si>
  <si>
    <t>Cuentas por Pagar</t>
  </si>
  <si>
    <t>Beneficio a los Empleados</t>
  </si>
  <si>
    <t>Total Pasivo Corriente</t>
  </si>
  <si>
    <t>Otros Pasivos</t>
  </si>
  <si>
    <t>Total Pasivo No Corriente</t>
  </si>
  <si>
    <t>Total Pasivo</t>
  </si>
  <si>
    <t>Patrimonio</t>
  </si>
  <si>
    <t>Total Patrimonio</t>
  </si>
  <si>
    <t xml:space="preserve">
La metodologia para la recoleccion de la informacion y procesamiento de las variables del indicador, son extraidos del Estado de la Situación Financiera.
</t>
  </si>
  <si>
    <t>gastos</t>
  </si>
  <si>
    <t>costos</t>
  </si>
  <si>
    <t>ingresos</t>
  </si>
  <si>
    <t>abril</t>
  </si>
  <si>
    <t>junio</t>
  </si>
  <si>
    <t>gastos personales</t>
  </si>
  <si>
    <t>gastos admon</t>
  </si>
  <si>
    <t>costo solo operativo</t>
  </si>
  <si>
    <t>MEDIR LA LIQUIDEZ O SOLIDEZ FINANCIERA A CORTO PLAZO DEL INSTITUTO.</t>
  </si>
  <si>
    <t>TRIMESTRAL</t>
  </si>
  <si>
    <t>MEDIR EL NIVEL DE ENDEUDAMIENTO DEL INSTITUTO.</t>
  </si>
  <si>
    <t xml:space="preserve">RESULTADO DEL EJERCICIO/GASTOS DE INTERESES </t>
  </si>
  <si>
    <t>MEDIR EL INDICE DE COBERTURA DE DEUDA DEL INSTITUTO.</t>
  </si>
  <si>
    <t xml:space="preserve">1.- Resultado del Ejercicio                                                                                 2.- Gastos de intereses                                                                              </t>
  </si>
  <si>
    <t xml:space="preserve">TRIMESTRAL </t>
  </si>
  <si>
    <r>
      <t xml:space="preserve"> FECHA VIGENCIA: </t>
    </r>
    <r>
      <rPr>
        <sz val="11"/>
        <rFont val="Arial"/>
        <family val="2"/>
      </rPr>
      <t>2022/12/31</t>
    </r>
  </si>
  <si>
    <t xml:space="preserve">Este indicador permite analizar el grado y la forma de participacion que tienen los acreedores del instituto dentro de su actividad economica. </t>
  </si>
  <si>
    <t xml:space="preserve">RESULTADO DEL EJERCICIO / ACTIVO TOTAL </t>
  </si>
  <si>
    <t>MEDIR LA EFICACIA DE LA RENTABILIDAD DE LOS ACTIVOS DEL INSTITUTO</t>
  </si>
  <si>
    <t xml:space="preserve">1.- Resultado del ejercicio                                                                                 2.- Activo total                                                                     </t>
  </si>
  <si>
    <t>TOTAL PASIVO/TOTAL ACTIVO</t>
  </si>
  <si>
    <t xml:space="preserve">1.- Cartera recuperada                                                                 2.- Recuperacion proyectada cartera                                                                       </t>
  </si>
  <si>
    <t>Cartera recuperada / Recuperacion cartera proyectada</t>
  </si>
  <si>
    <t xml:space="preserve">MEDIR LA GESTION DE CARTERA Y COBRANZA DEL INSTITUTO </t>
  </si>
  <si>
    <t>Son herramientas que  se utilizan  para medir el porcentaje de recuperacion, gestion y cobranza del instituto</t>
  </si>
  <si>
    <t>MEDIR EL PORCENTAJE DE RECUPERACION DE CARTERA PROPIA DEL INSTITUTO</t>
  </si>
  <si>
    <t xml:space="preserve">1.- Cartera recuperada propia                                                               2.- Total cartera propia                                                                          </t>
  </si>
  <si>
    <t>Cartera recuperada propia / Total cartera propia</t>
  </si>
  <si>
    <t xml:space="preserve">GRUPO CARTERA Y COBRANZA </t>
  </si>
  <si>
    <t xml:space="preserve">DIRECTOR FINANCIERO </t>
  </si>
  <si>
    <t>GASTOS DE INTERESES</t>
  </si>
  <si>
    <t>UTILIDAD/PERDIDA OPERACIONAL</t>
  </si>
  <si>
    <t>PASIVO TOTAL</t>
  </si>
  <si>
    <t>PASIVO CORRIENTE</t>
  </si>
  <si>
    <t>ACTIVO TOTAL</t>
  </si>
  <si>
    <t>ACTIVO CORRIENTE</t>
  </si>
  <si>
    <t xml:space="preserve">Mayor o igual </t>
  </si>
  <si>
    <t xml:space="preserve">GESTION </t>
  </si>
  <si>
    <t xml:space="preserve">Mide la Gestion de careta y Cobranza del Instituto  </t>
  </si>
  <si>
    <t>Mayor o igual a</t>
  </si>
  <si>
    <t xml:space="preserve">Mide el Comportamiento de los Ingresos y Gastos del Instituto </t>
  </si>
  <si>
    <t xml:space="preserve"> Este  indicador mide como el instituto  maneja los activos existentes mientras generan ganancias</t>
  </si>
  <si>
    <t>Calcula la capacidad del Instituto  para efectuar los pagos contractuales de intereses</t>
  </si>
  <si>
    <t xml:space="preserve">COBERTURA DEUDA </t>
  </si>
  <si>
    <t>Este indicador permite analizar el grado y la forma de participación que tienen los acreedores de una empresa dentro de su actividad económica</t>
  </si>
  <si>
    <t xml:space="preserve">ENDEUDAMIENTO </t>
  </si>
  <si>
    <t>Menor o igual  a</t>
  </si>
  <si>
    <t>INDICE DE LIQUIDEZ</t>
  </si>
  <si>
    <t>La razón corriente indica la capacidad que tiene el Instituto  para cumplir con sus obligaciones financieras, deudas o pasivos a corto plazo, en razón a su capacidad para generar flujos de efectivo.</t>
  </si>
  <si>
    <t>SOLIDEZ</t>
  </si>
  <si>
    <t xml:space="preserve">4 TRMESTRE </t>
  </si>
  <si>
    <t>DICIEMBRE</t>
  </si>
  <si>
    <t>NOVIEMBRE</t>
  </si>
  <si>
    <t>OCTUBRE</t>
  </si>
  <si>
    <t>3 TRIMESTRE</t>
  </si>
  <si>
    <t>SEPTIEMBRE</t>
  </si>
  <si>
    <t>AGOSTO</t>
  </si>
  <si>
    <t>JULIO</t>
  </si>
  <si>
    <t>2 TRIMESTRE</t>
  </si>
  <si>
    <t>JUNIO</t>
  </si>
  <si>
    <t>MAYO</t>
  </si>
  <si>
    <t xml:space="preserve">ABRIL </t>
  </si>
  <si>
    <t xml:space="preserve">MARZO </t>
  </si>
  <si>
    <t xml:space="preserve">FEBRERO </t>
  </si>
  <si>
    <t xml:space="preserve">ENERO </t>
  </si>
  <si>
    <t xml:space="preserve">INTERPRETACION </t>
  </si>
  <si>
    <t xml:space="preserve">QUE MIDE </t>
  </si>
  <si>
    <t xml:space="preserve">META </t>
  </si>
  <si>
    <t>INDICES CAPACIDAD FINANCIERA</t>
  </si>
  <si>
    <t xml:space="preserve">FRECUENCIA MEDICION </t>
  </si>
  <si>
    <t>MEDIR EL COMPORTAMIENTO DE LOS INGRESOS Y LOS GASTOS DEL INSTITUTO</t>
  </si>
  <si>
    <t xml:space="preserve">PORCENTAJE </t>
  </si>
  <si>
    <t xml:space="preserve">1.- Presupuesto de gastos aprobado                                                                                              2.- Presupuesto definitivo                                                                                                                          3.- Presupuesto de gastos ejecutado                                                                                              4.- Presupuesto de Ingresos ejecutado                                                              </t>
  </si>
  <si>
    <t xml:space="preserve">La metodologia para la recoleccion de la informacion y procesamiento de las variables del indicador, son extraidos de la ejecucion de presupuesto de ingresos y gastos.
</t>
  </si>
  <si>
    <t>FRECUENCIA DEL INDICADOR: TRIMESTRAL</t>
  </si>
  <si>
    <t xml:space="preserve"> PROFESIONAL ESPECIALIZADO LIDER PROCESO GESTION PRESUPUESTAL </t>
  </si>
  <si>
    <t xml:space="preserve">DIRECCION FINANCIERA - GRUPO DE PRESUPUESTO </t>
  </si>
  <si>
    <t xml:space="preserve">DIRECCION FINANCIERA - GRUPO DE PRESUPUESTO - SECRETARIA GENERAL Y DUEÑOS DE PROCESOS  </t>
  </si>
  <si>
    <t>DIRECCION FINANCIERA - GRUPO DE PRESUPUESTO - TODAS LAS AREAS</t>
  </si>
  <si>
    <t>Presupuesto ingresos ejecutado</t>
  </si>
  <si>
    <t>Presupuesto definitivo</t>
  </si>
  <si>
    <t>Presupuesto gastos ejecutado</t>
  </si>
  <si>
    <t>Presupuesto gastos comprometido</t>
  </si>
  <si>
    <t>Presupuesto aprobado</t>
  </si>
  <si>
    <t xml:space="preserve">INDICADOR NUEVO </t>
  </si>
  <si>
    <t>Numerica</t>
  </si>
  <si>
    <t xml:space="preserve">Numerico </t>
  </si>
  <si>
    <t>&lt;-0,003</t>
  </si>
  <si>
    <t>PESOS</t>
  </si>
  <si>
    <t>ABRIL</t>
  </si>
  <si>
    <t>ENERO</t>
  </si>
  <si>
    <t>FEBRERO</t>
  </si>
  <si>
    <t>MARZO</t>
  </si>
  <si>
    <t xml:space="preserve">MAYO </t>
  </si>
  <si>
    <t xml:space="preserve">AGOSTO </t>
  </si>
  <si>
    <t>1ER TRIMESTRE</t>
  </si>
  <si>
    <t>2DO TRIMESTRE</t>
  </si>
  <si>
    <t>3ER TRIMESTRE</t>
  </si>
  <si>
    <t>4TO TRIMESTRE</t>
  </si>
  <si>
    <t>Linea base</t>
  </si>
  <si>
    <t>PASIVO CTE</t>
  </si>
  <si>
    <t>ACTIVO CTE /</t>
  </si>
  <si>
    <t>TRIMESTRALES</t>
  </si>
  <si>
    <t xml:space="preserve">INDICE DE ENDEUDAMIENTO </t>
  </si>
  <si>
    <t>TOTAL ACTIVO</t>
  </si>
  <si>
    <t>TOTAL PASIVO /</t>
  </si>
  <si>
    <t>RAZON COBERTURA DE INTERESES</t>
  </si>
  <si>
    <t>RESULTADO DEL EJERCICIO /</t>
  </si>
  <si>
    <t>INDICADOR DE ACTIVIDAD</t>
  </si>
  <si>
    <t xml:space="preserve">INGRESOS </t>
  </si>
  <si>
    <t>RENTABILIDAD DEL ACTIVO (ROA)</t>
  </si>
  <si>
    <t>COMPROMISOS</t>
  </si>
  <si>
    <t xml:space="preserve">PRESUPUESTO DEFINITIVO.   </t>
  </si>
  <si>
    <t xml:space="preserve">PRESUPUESTO INGRESOS EJECUTADO /     </t>
  </si>
  <si>
    <t>PRESUPUESTO DEFINITIVO.</t>
  </si>
  <si>
    <t xml:space="preserve"> PRESUPUESTO DE GASTOS EJECUTADO (GIROS) / </t>
  </si>
  <si>
    <t xml:space="preserve">PRESUPUESTO DE GASTOS APROBADO  </t>
  </si>
  <si>
    <t xml:space="preserve">PRESUPUESTO  DE  GASTOS  COMPROMETIDO  /                                                        </t>
  </si>
  <si>
    <t>RECUPERACION  PROYECTADA</t>
  </si>
  <si>
    <t xml:space="preserve">CARTERA RECUPERADA/ </t>
  </si>
  <si>
    <t>TOTAL CARTERA PROPIA</t>
  </si>
  <si>
    <t>GESTION CARTERA</t>
  </si>
  <si>
    <t xml:space="preserve">1- Total pasivo
2- Total activo </t>
  </si>
  <si>
    <t>La razón corriente indica la capacidad que tiene el instituto para cumplir con sus obligaciones financieras, deudas o pasivos a corto plazo, en razón a su capacidad para generar flujos de efectivo.</t>
  </si>
  <si>
    <t>Este indica cuantas veces el flujo de caja generado por el instituto es superior a las cargas financieras que debe pagar. También es un dato util para conocer el grado de apalancamiento financiero.</t>
  </si>
  <si>
    <t>Esta herramienta nos permite medir como el instituto maneja los activos existentes mientras generan ganancias.</t>
  </si>
  <si>
    <t>TOTAL</t>
  </si>
  <si>
    <t>Esta herramienta nos permite medir el porcentaje de ingresos que se usa para cubrir los gastos del instituto</t>
  </si>
  <si>
    <t>Gastos totales / Ingresos totales</t>
  </si>
  <si>
    <t xml:space="preserve">GASTOS TOTALES  / </t>
  </si>
  <si>
    <t>&gt;50%</t>
  </si>
  <si>
    <t>&lt;=30%</t>
  </si>
  <si>
    <t>MEDIR LA EFICACIA DE LOS GASTOS SOBRE LOS INGRESOS DEL INSTITUTO</t>
  </si>
  <si>
    <t>&lt;=50%</t>
  </si>
  <si>
    <t xml:space="preserve">Este indicador nos permite la medir  el porcentaje de ingresos que uso para cubrir los gastos del Instituto  </t>
  </si>
  <si>
    <r>
      <t xml:space="preserve"> CÓDIGO:   </t>
    </r>
    <r>
      <rPr>
        <sz val="11"/>
        <rFont val="Arial"/>
        <family val="2"/>
      </rPr>
      <t>FOR-SI-002</t>
    </r>
  </si>
  <si>
    <t>INDICADORES DE SITUACION - SOLIDEZ FINANCIERA A CORTO PLAZO</t>
  </si>
  <si>
    <t>ACTIVO CORRIENTE / PASIVO CORRIENTE</t>
  </si>
  <si>
    <t xml:space="preserve">INDICADORES DE SITUACION - INDICE DE ENDEUDAMIENTO </t>
  </si>
  <si>
    <t xml:space="preserve">TOTAL ACTIVO </t>
  </si>
  <si>
    <t>INDICADORES DE GESTION - RECUPERACION DE CARTERA</t>
  </si>
  <si>
    <t>1 TRIMESTRE</t>
  </si>
  <si>
    <t>INDICADORES DE SITUACION - RAZON DE COBERTURA DE INTERESES</t>
  </si>
  <si>
    <t xml:space="preserve">INDICADORES DE ACTIVIDAD - CONTROL O EFICACIA DE LOS GASTOS </t>
  </si>
  <si>
    <t xml:space="preserve">1.-  Gastos                                                                               2.-  Ingresos                                           </t>
  </si>
  <si>
    <r>
      <rPr>
        <b/>
        <sz val="12"/>
        <rFont val="Arial"/>
        <family val="2"/>
      </rPr>
      <t>1.-</t>
    </r>
    <r>
      <rPr>
        <sz val="12"/>
        <rFont val="Arial"/>
        <family val="2"/>
      </rPr>
      <t xml:space="preserve"> Presupuesto ingresos ejecutado / Presupuesto definitivo.                                                                                                            </t>
    </r>
    <r>
      <rPr>
        <b/>
        <sz val="12"/>
        <rFont val="Arial"/>
        <family val="2"/>
      </rPr>
      <t>2.-</t>
    </r>
    <r>
      <rPr>
        <sz val="12"/>
        <rFont val="Arial"/>
        <family val="2"/>
      </rPr>
      <t xml:space="preserve"> Presupuesto de gastos ejecutado (Giros) / Presupuesto definitivo.                                                                                                                                            </t>
    </r>
    <r>
      <rPr>
        <b/>
        <sz val="12"/>
        <rFont val="Arial"/>
        <family val="2"/>
      </rPr>
      <t>3.-</t>
    </r>
    <r>
      <rPr>
        <sz val="12"/>
        <rFont val="Arial"/>
        <family val="2"/>
      </rPr>
      <t xml:space="preserve">  Presupuesto  de  gastos  comprometido  / Presupuesto de gastos aprobado.                                                             </t>
    </r>
  </si>
  <si>
    <t>INDICADORES DE GESTION PRESUPUESTAL</t>
  </si>
  <si>
    <t>INDICADORES DE ACTIVIDAD - RENTABILIDAD DEL ACTIVO-ROA</t>
  </si>
  <si>
    <r>
      <t xml:space="preserve"> FECHA VIGENCIA:</t>
    </r>
    <r>
      <rPr>
        <sz val="11"/>
        <rFont val="Arial"/>
        <family val="2"/>
      </rPr>
      <t xml:space="preserve"> 2018/06/12</t>
    </r>
  </si>
  <si>
    <t>&lt;=0,004</t>
  </si>
  <si>
    <t>&gt;=0,005</t>
  </si>
  <si>
    <t>CARTERA RECUPERADA /</t>
  </si>
  <si>
    <t>ESTADOS FINANCIEROS</t>
  </si>
  <si>
    <t xml:space="preserve">GRUPO GESTION CONTABLE </t>
  </si>
  <si>
    <t>EJECUCIONES PRESUPUESTALES</t>
  </si>
  <si>
    <t>ENERO A MARZO</t>
  </si>
  <si>
    <t>Ingreso  30/03/2024</t>
  </si>
  <si>
    <t>Gasto 30/03/2024</t>
  </si>
  <si>
    <t>Compromisos 30/03/2024</t>
  </si>
  <si>
    <t>ABRIL A JUNIO</t>
  </si>
  <si>
    <t>Ingreso 30/06/2024</t>
  </si>
  <si>
    <t>Gasto 30/06/2024</t>
  </si>
  <si>
    <t>Compromisos 30/06/2024</t>
  </si>
  <si>
    <t>JULIO A SEPTIEMBRE</t>
  </si>
  <si>
    <t>Ingreso 30/09/2024</t>
  </si>
  <si>
    <t>Gasto 30/09/2024</t>
  </si>
  <si>
    <t>Compromisos 30/09/2024</t>
  </si>
  <si>
    <t>OCTUBRE A DICIEMBRE</t>
  </si>
  <si>
    <t>&gt;=16</t>
  </si>
  <si>
    <t>&lt;=8</t>
  </si>
  <si>
    <t>&lt;-5</t>
  </si>
  <si>
    <t>&gt;=9</t>
  </si>
  <si>
    <t>&lt;=6</t>
  </si>
  <si>
    <t>&lt;-3</t>
  </si>
  <si>
    <t>&gt;=100%</t>
  </si>
  <si>
    <t>&lt;=89%</t>
  </si>
  <si>
    <t>&lt;-70%</t>
  </si>
  <si>
    <t>&gt;=61%</t>
  </si>
  <si>
    <t>&lt;=51% - 60 %</t>
  </si>
  <si>
    <t>&lt;50%</t>
  </si>
  <si>
    <t>&lt;=3%</t>
  </si>
  <si>
    <t>&lt;=5%</t>
  </si>
  <si>
    <t>&gt;=9%</t>
  </si>
  <si>
    <t>&gt;=51% - 60%</t>
  </si>
  <si>
    <r>
      <rPr>
        <b/>
        <sz val="11"/>
        <rFont val="Arial"/>
        <family val="2"/>
      </rPr>
      <t xml:space="preserve">Solidez financiera a corto plazo: </t>
    </r>
    <r>
      <rPr>
        <sz val="11"/>
        <rFont val="Arial"/>
        <family val="2"/>
      </rPr>
      <t>Para Marzo de 2024 el Instituto por cada peso que debe, tiene 9,57 pesos para hacer frente a las obligaciones a corto plazo (Nómina, Proveedores y Acreedores)</t>
    </r>
  </si>
  <si>
    <r>
      <t xml:space="preserve">Solidez financiera a corto plazo: </t>
    </r>
    <r>
      <rPr>
        <sz val="11"/>
        <rFont val="Arial"/>
        <family val="2"/>
      </rPr>
      <t>Para Junio de 2024 el Instituto por cada peso que debe, tiene 7.012 pesos para hacer frente a las obligaciones a corto plazo (Nómina, Proveedores y Acreedores)</t>
    </r>
  </si>
  <si>
    <r>
      <rPr>
        <b/>
        <sz val="11"/>
        <rFont val="Arial"/>
        <family val="2"/>
      </rPr>
      <t>Control de endeudamiento: A</t>
    </r>
    <r>
      <rPr>
        <sz val="11"/>
        <rFont val="Arial"/>
        <family val="2"/>
      </rPr>
      <t xml:space="preserve"> Marzo de 2024 se presentó un nivel de endeudamiento de 9,3%, con respecto al total de activos del instituto, toda vez que en mis estados financieros se reflejan el prestamo por pagar del Emprestito.</t>
    </r>
  </si>
  <si>
    <r>
      <rPr>
        <b/>
        <sz val="11"/>
        <rFont val="Arial"/>
        <family val="2"/>
      </rPr>
      <t>Control de endeudamiento: A</t>
    </r>
    <r>
      <rPr>
        <sz val="11"/>
        <rFont val="Arial"/>
        <family val="2"/>
      </rPr>
      <t xml:space="preserve"> junio de 2024 se presentó un nivel de endeudamiento de 9.8% con respecto al total de activos del instituto,toda vez que en mis estados financieros se reflejan el prestamo por pagar del Emprestito.</t>
    </r>
  </si>
  <si>
    <r>
      <rPr>
        <b/>
        <sz val="12"/>
        <rFont val="Arial"/>
        <family val="2"/>
      </rPr>
      <t xml:space="preserve">Cobertura de la deuda: </t>
    </r>
    <r>
      <rPr>
        <sz val="12"/>
        <rFont val="Arial"/>
        <family val="2"/>
      </rPr>
      <t xml:space="preserve">Para  el primer trimestre del 2024 la cobertura de intereses es de 4.09 puntos debido a los gastos por intereses del emprestito. .  </t>
    </r>
  </si>
  <si>
    <r>
      <rPr>
        <b/>
        <sz val="12"/>
        <rFont val="Arial"/>
        <family val="2"/>
      </rPr>
      <t xml:space="preserve">Cobertura de la deuda: </t>
    </r>
    <r>
      <rPr>
        <sz val="12"/>
        <rFont val="Arial"/>
        <family val="2"/>
      </rPr>
      <t xml:space="preserve">Para  el segundo trimestre del 2024 la cobertura de intereses es de 1.8 puntos debido a los gastos por intereses del emprestito. .  </t>
    </r>
  </si>
  <si>
    <r>
      <rPr>
        <b/>
        <sz val="11"/>
        <color theme="1"/>
        <rFont val="Arial"/>
        <family val="2"/>
      </rPr>
      <t>Control de los Gastos</t>
    </r>
    <r>
      <rPr>
        <sz val="11"/>
        <color theme="1"/>
        <rFont val="Arial"/>
        <family val="2"/>
      </rPr>
      <t>: Los gastos totales representaron el 31% sobre total de los ingresos del  Instituto para marzo de 2024.</t>
    </r>
  </si>
  <si>
    <r>
      <rPr>
        <b/>
        <sz val="11"/>
        <color theme="1"/>
        <rFont val="Arial"/>
        <family val="2"/>
      </rPr>
      <t>Control de los Gastos</t>
    </r>
    <r>
      <rPr>
        <sz val="11"/>
        <color theme="1"/>
        <rFont val="Arial"/>
        <family val="2"/>
      </rPr>
      <t>: Los gastos totales representaron el 36% sobre total de los ingresos del  Instituto para junio de 2024.</t>
    </r>
  </si>
  <si>
    <r>
      <rPr>
        <b/>
        <sz val="10"/>
        <rFont val="Arial"/>
        <family val="2"/>
      </rPr>
      <t>Control de rentabilidad de los activos</t>
    </r>
    <r>
      <rPr>
        <sz val="10"/>
        <rFont val="Arial"/>
        <family val="2"/>
      </rPr>
      <t>: por cada peso que invierte el instituto, obtuvo una perdida del 58% de rendimiento, independientemente de la politica financiera y carga fiscal.</t>
    </r>
  </si>
  <si>
    <r>
      <rPr>
        <b/>
        <sz val="10"/>
        <rFont val="Arial"/>
        <family val="2"/>
      </rPr>
      <t>Control de rentabilidad de los activos</t>
    </r>
    <r>
      <rPr>
        <sz val="10"/>
        <rFont val="Arial"/>
        <family val="2"/>
      </rPr>
      <t>: por cada peso que invierte el instituto, obtuvo una perdida del 17% de rendimiento, independientemente de la politica financiera y carga fiscal.</t>
    </r>
  </si>
  <si>
    <t>El ingreso ejecutado con corte al mes de marzo es del 20,671% del total del presupuesto definitivo que asciende a $51,807,824,323, el cual incluye adiciones por $1,584,000,000 ingresadas en los meses de enero, febrero y marzo de 2024. Por lo cual el % de ejecución del indicador es acorde con el periodo de avance.</t>
  </si>
  <si>
    <t xml:space="preserve">1.Continuar con las gestiones de recaudo del Instituto para el logro de la meta programada.                                         </t>
  </si>
  <si>
    <t>El Gasto ejecutado con corte al mes de marzo es del 10,33% del total del presupuesto definitivo que asciende a $51,807,824,323  el cual incluye adiciones por $1,584,000,000, ingresadas en los meses de enero, febrero y marzo de 2024. Por lo cual el % de ejecución del indicador es acorde con el periodo de avance.</t>
  </si>
  <si>
    <t xml:space="preserve">1.- Seguimiento a los procesos que cuentan con CDP hasta la expedición de los copromisos presupuestales, de acuerdo con el cronograma del proceso de contratación.                                           </t>
  </si>
  <si>
    <t>Al cierre de marzo de 2024, el gasto presenta compromisos en un 18,42% del total del presupuesto Aprobado para la vigencia 2024 que corresponde a $50,223,824,323.</t>
  </si>
  <si>
    <t>1. Continuar con el envio de ejecución del presupuesto a todas las areas para conocimiento de disponibilidad de recursos y atender las necsidades y procesos que se requieran  que permita la ejecución total del presupuesto definitivo</t>
  </si>
  <si>
    <t>El ingreso ejecutado con corte al mes de junio es del 55,83% del total del presupuesto definitivo que asciende a $55,410,079,581, el cual incluye adiciones por $5,186,255,258, ingresadas en los meses de enero a junio de 2024. Por lo cual el % de ejecución del indicador es acorde con el periodo de avance.</t>
  </si>
  <si>
    <t>El gasto ejecutado con corte al mes de junio es del 28,23% del total del presupuesto definitivo que asciende a $55,410,079,581, el cual incluye adiciones por $5,186,255,258, ingresadas en los meses de enero a junio de 2024. Por lo cual el % de ejecución del indicador es acorde con el periodo de avance.</t>
  </si>
  <si>
    <t>Al cierre de junio de 2024, el gasto presenta compromisos en un 45,20% del total del presupuesto Aprobado para la vigencia 2024 que corresponde a $50,223,824,323.</t>
  </si>
  <si>
    <t>1. Continuar con el envio de ejecución del presupuesto a todas las areas para conocimiento de disponibilidad de recursos y atender las necsidades y procesos que se requieran  que permita la ejecución total del presupuesto definitivo.</t>
  </si>
  <si>
    <r>
      <rPr>
        <b/>
        <sz val="11"/>
        <rFont val="Arial"/>
        <family val="2"/>
      </rPr>
      <t xml:space="preserve">Recuperacion de Cartera: </t>
    </r>
    <r>
      <rPr>
        <sz val="11"/>
        <rFont val="Arial"/>
        <family val="2"/>
      </rPr>
      <t>El porcentaje de  recuperacion de las cuentas por cobrar que tiene el Instituto a marzo de 2024  fue del 2%</t>
    </r>
  </si>
  <si>
    <r>
      <rPr>
        <b/>
        <sz val="11"/>
        <rFont val="Arial"/>
        <family val="2"/>
      </rPr>
      <t xml:space="preserve">Recuperacion de Cartera: </t>
    </r>
    <r>
      <rPr>
        <sz val="11"/>
        <rFont val="Arial"/>
        <family val="2"/>
      </rPr>
      <t>El porcentaje de  recuperacion de las cuentas por cobrar que tiene el Instituto a  Junio de 2024 fue del 3,66%</t>
    </r>
  </si>
  <si>
    <t>El ingreso ejecutado con corte al mes de septiembre es del 68,44% del total del presupuesto definitivo que asciende a $61,968,101,365, el cual incluye adiciones por $11,744,277,042. ingresadas en los meses de enero a septiembre de 2024. Por lo cual el % de ejecución del indicador es acorde con el periodo de avance.</t>
  </si>
  <si>
    <t>El Gasto ejecutado con corte al mes de septiembre es del 37,67% del total del presupuesto definitivo que asciende a $61,968,101,365, el cual incluye adiciones por $11,744,277,042 ingresadas en los meses de enero a septeimbre de 2024. Por lo cual el % de ejecución del indicador es acorde con el periodo de avance.</t>
  </si>
  <si>
    <t>Al cierre de septiembre de 2024, el gasto presenta compromisos en un 55,82% del total del presupuesto Aprobado para la vigencia 2024 que corresponde a $50,223,824,323.</t>
  </si>
  <si>
    <r>
      <t xml:space="preserve">Solidez financiera a corto plazo: </t>
    </r>
    <r>
      <rPr>
        <sz val="11"/>
        <rFont val="Arial"/>
        <family val="2"/>
      </rPr>
      <t>Para Septiembre de 2024 el Instituto por cada peso que debe, tiene 5.429 pesos para hacer frente a las obligaciones a corto plazo (Nómina, Proveedores y Acreedores)</t>
    </r>
  </si>
  <si>
    <r>
      <rPr>
        <b/>
        <sz val="11"/>
        <rFont val="Arial"/>
        <family val="2"/>
      </rPr>
      <t>Control de endeudamiento: A</t>
    </r>
    <r>
      <rPr>
        <sz val="11"/>
        <rFont val="Arial"/>
        <family val="2"/>
      </rPr>
      <t xml:space="preserve"> septiembre de 2024 se presentó un nivel de endeudamiento de 9.7% con respecto al total de activos del instituto,toda vez que en mis estados financieros se reflejan el prestamo por pagar del Emprestito.</t>
    </r>
  </si>
  <si>
    <r>
      <rPr>
        <b/>
        <sz val="12"/>
        <rFont val="Arial"/>
        <family val="2"/>
      </rPr>
      <t xml:space="preserve">Cobertura de la deuda: </t>
    </r>
    <r>
      <rPr>
        <sz val="12"/>
        <rFont val="Arial"/>
        <family val="2"/>
      </rPr>
      <t xml:space="preserve">Para  el tercer trimestre del 2024 la cobertura de intereses es de 2,1 puntos debido a los gastos por intereses del emprestito. .  </t>
    </r>
  </si>
  <si>
    <r>
      <rPr>
        <b/>
        <sz val="11"/>
        <color theme="1"/>
        <rFont val="Arial"/>
        <family val="2"/>
      </rPr>
      <t>Control de los Gastos</t>
    </r>
    <r>
      <rPr>
        <sz val="11"/>
        <color theme="1"/>
        <rFont val="Arial"/>
        <family val="2"/>
      </rPr>
      <t>: Los gastos totales representaron el 39% sobre total de los ingresos del  Instituto para septiembre de 2024.</t>
    </r>
  </si>
  <si>
    <r>
      <rPr>
        <b/>
        <sz val="10"/>
        <rFont val="Arial"/>
        <family val="2"/>
      </rPr>
      <t>Control de rentabilidad de los activos</t>
    </r>
    <r>
      <rPr>
        <sz val="10"/>
        <rFont val="Arial"/>
        <family val="2"/>
      </rPr>
      <t>: por cada peso que invierte el instituto, obtuvo una ganancia del 3% de rendimiento, independientemente de la politica financiera y carga fiscal.</t>
    </r>
  </si>
  <si>
    <r>
      <rPr>
        <b/>
        <sz val="11"/>
        <rFont val="Arial"/>
        <family val="2"/>
      </rPr>
      <t xml:space="preserve">Recuperacion de Cartera: </t>
    </r>
    <r>
      <rPr>
        <sz val="11"/>
        <rFont val="Arial"/>
        <family val="2"/>
      </rPr>
      <t>El porcentaje de  recuperacion de cartera, frente a la recuperacion proyectada mensual que tiene el Instituto a junio de 2024  fue del 421%.</t>
    </r>
  </si>
  <si>
    <r>
      <rPr>
        <b/>
        <sz val="11"/>
        <rFont val="Arial"/>
        <family val="2"/>
      </rPr>
      <t xml:space="preserve">Recuperacion de Cartera: </t>
    </r>
    <r>
      <rPr>
        <sz val="11"/>
        <rFont val="Arial"/>
        <family val="2"/>
      </rPr>
      <t>El porcentaje de  recuperacion de cartera, frente a la recuperacion proyectada mensual que tiene el Instituto a marzo de 2024  fue del 357%.</t>
    </r>
  </si>
  <si>
    <t>Ingreso 30/10/2024</t>
  </si>
  <si>
    <t>Gasto 30/11/2024</t>
  </si>
  <si>
    <t>Compromisos 30/12/2024</t>
  </si>
  <si>
    <t>El ingreso ejecutado con corte al mes de diciembre es del 123,05% del total del presupuesto definitivo que asciende a $64,762,137,173 el cual incluye adiciones por $14.538.312.850 ingresadas en los meses de enero a diciembre de 2024. Por lo cual el % de ejecución del indicador es acorde con el periodo de avance.</t>
  </si>
  <si>
    <t xml:space="preserve">El gasto ejecutado con corte al mes de diciembre es del 85,60% del total del presupuesto definitivo que asciende a $64,762,137,173 el cual incluye adiciones por $14.538.312.850. ingresadas en los meses de enero a  diciembre de 2024. Por lo cual el % de ejecución del indicador es acorde con el periodo de avance. </t>
  </si>
  <si>
    <t>Al cierre de diciembre de 2024, el gasto presenta compromisos en un 114,89% del total del presupuesto Aprobado para la vigencia 2024 que corresponde a $50.223.824.323.</t>
  </si>
  <si>
    <t xml:space="preserve">1.Continuar con las gestiones de recaudo del Instituto para el logro de la meta programada.     </t>
  </si>
  <si>
    <t>1.- Seguimiento a los procesos que cuentan con CDP hasta la expedición de los copromisos presupuestales, de acuerdo con el cronograma del proceso de contratación.</t>
  </si>
  <si>
    <r>
      <rPr>
        <b/>
        <sz val="11"/>
        <rFont val="Arial"/>
        <family val="2"/>
      </rPr>
      <t>Solidez financiera a corto plazo:</t>
    </r>
    <r>
      <rPr>
        <sz val="11"/>
        <rFont val="Arial"/>
        <family val="2"/>
      </rPr>
      <t xml:space="preserve"> Para Diciembre de 2024 el Instituto por cada peso que debe, tiene 19,459 pesos para hacer frente a las obligaciones a corto plazo (Nómina, Proveedores y Acreedores)</t>
    </r>
  </si>
  <si>
    <r>
      <rPr>
        <b/>
        <sz val="11"/>
        <rFont val="Arial"/>
        <family val="2"/>
      </rPr>
      <t>Control de endeudamiento: A</t>
    </r>
    <r>
      <rPr>
        <sz val="11"/>
        <rFont val="Arial"/>
        <family val="2"/>
      </rPr>
      <t xml:space="preserve"> diciembre de 2024 se presentó un nivel de endeudamiento de 8,05% con respecto al total de activos del instituto,toda vez que en mis estados financieros se reflejan el prestamo por pagar del Emprestito.</t>
    </r>
  </si>
  <si>
    <r>
      <rPr>
        <b/>
        <sz val="12"/>
        <rFont val="Arial"/>
        <family val="2"/>
      </rPr>
      <t xml:space="preserve">Cobertura de la deuda: </t>
    </r>
    <r>
      <rPr>
        <sz val="12"/>
        <rFont val="Arial"/>
        <family val="2"/>
      </rPr>
      <t xml:space="preserve">Para  el cuarto trimestre del 2024 la cobertura de intereses es de 1,32 puntos debido a los gastos por intereses del emprestito. .  </t>
    </r>
  </si>
  <si>
    <r>
      <rPr>
        <b/>
        <sz val="11"/>
        <color theme="1"/>
        <rFont val="Arial"/>
        <family val="2"/>
      </rPr>
      <t>Control de los Gastos</t>
    </r>
    <r>
      <rPr>
        <sz val="11"/>
        <color theme="1"/>
        <rFont val="Arial"/>
        <family val="2"/>
      </rPr>
      <t>: Los gastos totales representaron el 46% sobre total de los ingresos del  Instituto para diciembre de 2024.</t>
    </r>
  </si>
  <si>
    <r>
      <rPr>
        <b/>
        <sz val="10"/>
        <rFont val="Arial"/>
        <family val="2"/>
      </rPr>
      <t>Control de rentabilidad de los activos</t>
    </r>
    <r>
      <rPr>
        <sz val="10"/>
        <rFont val="Arial"/>
        <family val="2"/>
      </rPr>
      <t>: por cada peso que invierte el instituto, obtuvo una perdida del 21% de rendimiento, independientemente de la politica financiera y carga fiscal.</t>
    </r>
  </si>
  <si>
    <r>
      <rPr>
        <b/>
        <sz val="11"/>
        <rFont val="Arial"/>
        <family val="2"/>
      </rPr>
      <t xml:space="preserve">Recuperacion de Cartera: </t>
    </r>
    <r>
      <rPr>
        <sz val="11"/>
        <rFont val="Arial"/>
        <family val="2"/>
      </rPr>
      <t>El porcentaje de  recuperacion de cartera, frente a la recuperacion proyectada mensual que tiene el Instituto a septiembre de 2024  fue del 463%.</t>
    </r>
  </si>
  <si>
    <r>
      <rPr>
        <b/>
        <sz val="11"/>
        <rFont val="Arial"/>
        <family val="2"/>
      </rPr>
      <t xml:space="preserve">Recuperacion de Cartera: </t>
    </r>
    <r>
      <rPr>
        <sz val="11"/>
        <rFont val="Arial"/>
        <family val="2"/>
      </rPr>
      <t>El porcentaje de  recuperacion de cartera, frente a la recuperacion proyectada mensual que tiene el Instituto a diciembre de 2024  fue del 515%.</t>
    </r>
  </si>
  <si>
    <r>
      <rPr>
        <b/>
        <sz val="11"/>
        <rFont val="Arial"/>
        <family val="2"/>
      </rPr>
      <t xml:space="preserve">Recuperacion de Cartera: </t>
    </r>
    <r>
      <rPr>
        <sz val="11"/>
        <rFont val="Arial"/>
        <family val="2"/>
      </rPr>
      <t>El porcentaje de  recuperacion de las cuentas por cobrar que tiene el Instituto a  septiembre de 2024 fue del 12,90%</t>
    </r>
  </si>
  <si>
    <r>
      <rPr>
        <b/>
        <sz val="11"/>
        <rFont val="Arial"/>
        <family val="2"/>
      </rPr>
      <t xml:space="preserve">Recuperacion de Cartera: </t>
    </r>
    <r>
      <rPr>
        <sz val="11"/>
        <rFont val="Arial"/>
        <family val="2"/>
      </rPr>
      <t>El porcentaje de  recuperacion de las cuentas por cobrar que tiene el Instituto a diciembre de 2024 fue del 7,31%</t>
    </r>
  </si>
  <si>
    <t>PAGINA WEB INFIBAGUE/ ATENCION CIUDADANA /EJECUCION PRESUPUESTAL /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</si>
</sst>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2" formatCode="_-&quot;$&quot;* #,##0_-;\-&quot;$&quot;* #,##0_-;_-&quot;$&quot;* &quot;-&quot;_-;_-@_-"/>
    <numFmt numFmtId="41" formatCode="_-* #,##0_-;\-* #,##0_-;_-* &quot;-&quot;_-;_-@_-"/>
    <numFmt numFmtId="43" formatCode="_-* #,##0.00_-;\-* #,##0.00_-;_-* &quot;-&quot;??_-;_-@_-"/>
    <numFmt numFmtId="164" formatCode="_(&quot;$&quot;* #,##0.00_);_(&quot;$&quot;* \(#,##0.00\);_(&quot;$&quot;* &quot;-&quot;??_);_(@_)"/>
    <numFmt numFmtId="165" formatCode="_(* #,##0.00_);_(* \(#,##0.00\);_(* &quot;-&quot;??_);_(@_)"/>
    <numFmt numFmtId="166" formatCode="_-&quot;$&quot;\ * #,##0.00_-;\-&quot;$&quot;\ * #,##0.00_-;_-&quot;$&quot;\ * &quot;-&quot;??_-;_-@_-"/>
    <numFmt numFmtId="167" formatCode="_-* #,##0.00\ _€_-;\-* #,##0.00\ _€_-;_-* &quot;-&quot;??\ _€_-;_-@_-"/>
    <numFmt numFmtId="168" formatCode="0.0000%"/>
    <numFmt numFmtId="169" formatCode="0.0"/>
    <numFmt numFmtId="170" formatCode="_-* #,##0\ _€_-;\-* #,##0\ _€_-;_-* &quot;-&quot;??\ _€_-;_-@_-"/>
    <numFmt numFmtId="171" formatCode="0.000"/>
    <numFmt numFmtId="172" formatCode="0.0%"/>
    <numFmt numFmtId="173" formatCode="_-&quot;$&quot;\ * #,##0_-;\-&quot;$&quot;\ * #,##0_-;_-&quot;$&quot;\ * &quot;-&quot;??_-;_-@_-"/>
    <numFmt numFmtId="174" formatCode="0.0000"/>
    <numFmt numFmtId="175" formatCode="#,##0.0"/>
    <numFmt numFmtId="176" formatCode="#,##0.0000"/>
  </numFmts>
  <fonts count="35"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1"/>
      <name val="Arial"/>
      <family val="2"/>
    </font>
    <font>
      <sz val="10"/>
      <color theme="0"/>
      <name val="Arial"/>
      <family val="2"/>
    </font>
    <font>
      <b/>
      <sz val="12"/>
      <name val="Arial"/>
      <family val="2"/>
    </font>
    <font>
      <b/>
      <sz val="11"/>
      <name val="Arial"/>
      <family val="2"/>
    </font>
    <font>
      <b/>
      <sz val="9"/>
      <name val="Arial"/>
      <family val="2"/>
    </font>
    <font>
      <sz val="9"/>
      <name val="Arial"/>
      <family val="2"/>
    </font>
    <font>
      <sz val="9"/>
      <color indexed="81"/>
      <name val="Tahoma"/>
      <family val="2"/>
    </font>
    <font>
      <sz val="10"/>
      <color indexed="81"/>
      <name val="Tahoma"/>
      <family val="2"/>
    </font>
    <font>
      <b/>
      <sz val="8"/>
      <color indexed="81"/>
      <name val="Tahoma"/>
      <family val="2"/>
    </font>
    <font>
      <sz val="8"/>
      <color indexed="81"/>
      <name val="Tahoma"/>
      <family val="2"/>
    </font>
    <font>
      <b/>
      <sz val="9"/>
      <color indexed="81"/>
      <name val="Tahoma"/>
      <family val="2"/>
    </font>
    <font>
      <sz val="12"/>
      <name val="Arial"/>
      <family val="2"/>
    </font>
    <font>
      <sz val="8"/>
      <name val="Arial"/>
      <family val="2"/>
    </font>
    <font>
      <sz val="14"/>
      <name val="Arial"/>
      <family val="2"/>
    </font>
    <font>
      <b/>
      <sz val="14"/>
      <name val="Arial"/>
      <family val="2"/>
    </font>
    <font>
      <sz val="9"/>
      <color theme="0"/>
      <name val="Arial"/>
      <family val="2"/>
    </font>
    <font>
      <b/>
      <sz val="10"/>
      <color theme="0"/>
      <name val="Arial"/>
      <family val="2"/>
    </font>
    <font>
      <sz val="10"/>
      <color theme="1"/>
      <name val="Arial"/>
      <family val="2"/>
    </font>
    <font>
      <sz val="10"/>
      <name val="Arial"/>
      <family val="2"/>
    </font>
    <font>
      <b/>
      <sz val="11"/>
      <color theme="1"/>
      <name val="Arial"/>
      <family val="2"/>
    </font>
    <font>
      <sz val="11"/>
      <name val="Calibri"/>
      <family val="2"/>
    </font>
    <font>
      <sz val="10"/>
      <color rgb="FF000000"/>
      <name val="Arial"/>
      <family val="2"/>
    </font>
    <font>
      <sz val="12"/>
      <color rgb="FF000000"/>
      <name val="Arial"/>
      <family val="2"/>
    </font>
    <font>
      <b/>
      <sz val="14"/>
      <color theme="1"/>
      <name val="Calibri"/>
      <family val="2"/>
      <scheme val="minor"/>
    </font>
    <font>
      <sz val="11"/>
      <color theme="1"/>
      <name val="Arial"/>
      <family val="2"/>
    </font>
    <font>
      <sz val="12"/>
      <color theme="1"/>
      <name val="Arial"/>
      <family val="2"/>
    </font>
    <font>
      <sz val="10"/>
      <name val="Calibri"/>
      <family val="2"/>
    </font>
    <font>
      <sz val="9"/>
      <color indexed="81"/>
      <name val="Tahoma"/>
      <charset val="1"/>
    </font>
    <font>
      <b/>
      <sz val="9"/>
      <color indexed="81"/>
      <name val="Tahoma"/>
      <charset val="1"/>
    </font>
  </fonts>
  <fills count="13">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4" tint="0.59999389629810485"/>
        <bgColor indexed="64"/>
      </patternFill>
    </fill>
    <fill>
      <patternFill patternType="solid">
        <fgColor theme="0"/>
        <bgColor indexed="64"/>
      </patternFill>
    </fill>
    <fill>
      <patternFill patternType="solid">
        <fgColor theme="9" tint="0.59999389629810485"/>
        <bgColor indexed="64"/>
      </patternFill>
    </fill>
  </fills>
  <borders count="7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medium">
        <color rgb="FF000000"/>
      </left>
      <right style="thin">
        <color rgb="FF000000"/>
      </right>
      <top/>
      <bottom style="medium">
        <color rgb="FF000000"/>
      </bottom>
      <diagonal/>
    </border>
    <border>
      <left style="medium">
        <color rgb="FF000000"/>
      </left>
      <right style="thin">
        <color rgb="FF000000"/>
      </right>
      <top style="thin">
        <color rgb="FF000000"/>
      </top>
      <bottom style="thin">
        <color rgb="FF000000"/>
      </bottom>
      <diagonal/>
    </border>
  </borders>
  <cellStyleXfs count="30">
    <xf numFmtId="0" fontId="0"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167" fontId="4" fillId="0" borderId="0" applyFont="0" applyFill="0" applyBorder="0" applyAlignment="0" applyProtection="0"/>
    <xf numFmtId="0" fontId="3" fillId="0" borderId="0"/>
    <xf numFmtId="0" fontId="4" fillId="0" borderId="0"/>
    <xf numFmtId="43" fontId="3" fillId="0" borderId="0" applyFont="0" applyFill="0" applyBorder="0" applyAlignment="0" applyProtection="0"/>
    <xf numFmtId="0" fontId="4" fillId="0" borderId="0"/>
    <xf numFmtId="0" fontId="4" fillId="0" borderId="0"/>
    <xf numFmtId="9" fontId="3" fillId="0" borderId="0" applyFont="0" applyFill="0" applyBorder="0" applyAlignment="0" applyProtection="0"/>
    <xf numFmtId="0" fontId="4" fillId="0" borderId="0"/>
    <xf numFmtId="0" fontId="24" fillId="0" borderId="0"/>
    <xf numFmtId="166" fontId="4" fillId="0" borderId="0" applyFont="0" applyFill="0" applyBorder="0" applyAlignment="0" applyProtection="0"/>
    <xf numFmtId="0" fontId="4"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41" fontId="1" fillId="0" borderId="0" applyFont="0" applyFill="0" applyBorder="0" applyAlignment="0" applyProtection="0"/>
    <xf numFmtId="0" fontId="1" fillId="0" borderId="0"/>
    <xf numFmtId="0" fontId="4" fillId="0" borderId="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2" fontId="4" fillId="0" borderId="0" applyFont="0" applyFill="0" applyBorder="0" applyAlignment="0" applyProtection="0"/>
  </cellStyleXfs>
  <cellXfs count="603">
    <xf numFmtId="0" fontId="0" fillId="0" borderId="0" xfId="0"/>
    <xf numFmtId="0" fontId="6"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lignment horizontal="center" vertical="center" wrapText="1"/>
    </xf>
    <xf numFmtId="0" fontId="8" fillId="0" borderId="16" xfId="0" applyFont="1" applyBorder="1" applyAlignment="1">
      <alignment horizontal="center" vertical="center" wrapText="1"/>
    </xf>
    <xf numFmtId="0" fontId="9" fillId="0" borderId="17" xfId="0" applyFont="1" applyBorder="1" applyAlignment="1">
      <alignment horizontal="left"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0" fillId="0" borderId="0" xfId="0" applyBorder="1" applyAlignment="1">
      <alignment horizontal="center" vertical="center" wrapText="1"/>
    </xf>
    <xf numFmtId="0" fontId="6" fillId="0" borderId="0" xfId="0" applyFont="1" applyBorder="1" applyAlignment="1">
      <alignment horizontal="center" vertical="center" wrapText="1"/>
    </xf>
    <xf numFmtId="0" fontId="8" fillId="4" borderId="24"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5" fillId="6" borderId="34" xfId="0" applyFont="1" applyFill="1" applyBorder="1" applyAlignment="1">
      <alignment horizontal="center" vertical="center" wrapText="1"/>
    </xf>
    <xf numFmtId="0" fontId="5" fillId="6" borderId="35" xfId="0" applyFont="1" applyFill="1" applyBorder="1" applyAlignment="1">
      <alignment horizontal="center" vertical="center" wrapText="1"/>
    </xf>
    <xf numFmtId="0" fontId="5" fillId="0" borderId="0" xfId="0" applyFont="1" applyBorder="1" applyAlignment="1">
      <alignment horizontal="center" vertical="center" wrapText="1"/>
    </xf>
    <xf numFmtId="0" fontId="5" fillId="4" borderId="37"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5" fillId="4" borderId="40" xfId="0" applyFont="1" applyFill="1" applyBorder="1" applyAlignment="1">
      <alignment horizontal="center" vertical="center" wrapText="1"/>
    </xf>
    <xf numFmtId="0" fontId="5" fillId="4" borderId="41" xfId="0" applyFont="1" applyFill="1" applyBorder="1" applyAlignment="1">
      <alignment horizontal="center" vertical="center" wrapText="1"/>
    </xf>
    <xf numFmtId="0" fontId="11" fillId="0" borderId="0" xfId="0" applyFont="1" applyAlignment="1">
      <alignment horizontal="center" vertical="center" wrapText="1"/>
    </xf>
    <xf numFmtId="9" fontId="17" fillId="0" borderId="34" xfId="1" applyFont="1" applyBorder="1" applyAlignment="1">
      <alignment horizontal="center" vertical="center" wrapText="1"/>
    </xf>
    <xf numFmtId="3" fontId="0" fillId="0" borderId="0" xfId="0" applyNumberFormat="1"/>
    <xf numFmtId="0" fontId="0" fillId="0" borderId="23" xfId="0" applyFont="1" applyBorder="1" applyAlignment="1">
      <alignment horizontal="center" vertical="center" wrapText="1"/>
    </xf>
    <xf numFmtId="0" fontId="0" fillId="0" borderId="15" xfId="0" applyFont="1" applyBorder="1" applyAlignment="1">
      <alignment horizontal="center" vertical="center" wrapText="1"/>
    </xf>
    <xf numFmtId="9" fontId="6" fillId="0" borderId="34" xfId="1" applyFont="1" applyBorder="1" applyAlignment="1">
      <alignment horizontal="center" vertical="center" wrapText="1"/>
    </xf>
    <xf numFmtId="0" fontId="0" fillId="0" borderId="0" xfId="0" applyFont="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0"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42" xfId="0" applyFont="1" applyBorder="1" applyAlignment="1">
      <alignment horizontal="center" vertical="center" wrapText="1"/>
    </xf>
    <xf numFmtId="0" fontId="0" fillId="7" borderId="34" xfId="0" applyFill="1" applyBorder="1" applyAlignment="1">
      <alignment horizontal="center" vertical="center" wrapText="1"/>
    </xf>
    <xf numFmtId="0" fontId="0" fillId="8" borderId="34" xfId="0" applyFill="1" applyBorder="1" applyAlignment="1">
      <alignment horizontal="center" vertical="center" wrapText="1"/>
    </xf>
    <xf numFmtId="0" fontId="0" fillId="9" borderId="35" xfId="0" applyFill="1" applyBorder="1" applyAlignment="1">
      <alignment horizontal="center" vertical="center" wrapText="1"/>
    </xf>
    <xf numFmtId="3" fontId="19" fillId="0" borderId="0" xfId="0" applyNumberFormat="1" applyFont="1"/>
    <xf numFmtId="4" fontId="0" fillId="0" borderId="0" xfId="0" applyNumberFormat="1" applyAlignment="1">
      <alignment horizontal="center" vertical="center" wrapText="1"/>
    </xf>
    <xf numFmtId="0" fontId="0" fillId="0" borderId="1" xfId="0" applyFont="1" applyBorder="1" applyAlignment="1">
      <alignment horizontal="center" vertical="center" wrapText="1"/>
    </xf>
    <xf numFmtId="0" fontId="0" fillId="0" borderId="6" xfId="0" applyFont="1" applyBorder="1" applyAlignment="1">
      <alignment horizontal="center" vertical="center" wrapText="1"/>
    </xf>
    <xf numFmtId="0" fontId="0" fillId="0" borderId="12" xfId="0" applyFont="1" applyBorder="1" applyAlignment="1">
      <alignment horizontal="center" vertical="center" wrapText="1"/>
    </xf>
    <xf numFmtId="0" fontId="8" fillId="4" borderId="31"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5" fillId="4" borderId="38" xfId="0" applyFont="1" applyFill="1" applyBorder="1" applyAlignment="1">
      <alignment horizontal="center" vertical="center" wrapText="1"/>
    </xf>
    <xf numFmtId="14" fontId="17" fillId="0" borderId="31" xfId="3" applyNumberFormat="1" applyFont="1" applyBorder="1" applyAlignment="1">
      <alignment horizontal="center" vertical="center" wrapText="1"/>
    </xf>
    <xf numFmtId="3" fontId="17" fillId="0" borderId="34" xfId="4" applyNumberFormat="1" applyFont="1" applyBorder="1" applyAlignment="1">
      <alignment horizontal="center" vertical="center" wrapText="1"/>
    </xf>
    <xf numFmtId="14" fontId="18" fillId="0" borderId="34" xfId="0" applyNumberFormat="1" applyFont="1" applyBorder="1" applyAlignment="1">
      <alignment horizontal="center" vertical="center" wrapText="1"/>
    </xf>
    <xf numFmtId="0" fontId="0" fillId="0" borderId="6" xfId="0" applyFont="1" applyBorder="1" applyAlignment="1">
      <alignment horizontal="center" vertical="center" wrapText="1"/>
    </xf>
    <xf numFmtId="0" fontId="8" fillId="4" borderId="31"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5" fillId="4" borderId="38" xfId="0" applyFont="1" applyFill="1" applyBorder="1" applyAlignment="1">
      <alignment horizontal="center" vertical="center" wrapText="1"/>
    </xf>
    <xf numFmtId="0" fontId="0" fillId="0" borderId="6" xfId="0" applyFont="1" applyBorder="1" applyAlignment="1">
      <alignment horizontal="center" vertical="center" wrapText="1"/>
    </xf>
    <xf numFmtId="0" fontId="8" fillId="4" borderId="31"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5" fillId="4" borderId="38" xfId="0" applyFont="1" applyFill="1" applyBorder="1" applyAlignment="1">
      <alignment horizontal="center" vertical="center" wrapText="1"/>
    </xf>
    <xf numFmtId="49" fontId="5" fillId="0" borderId="0" xfId="3" applyNumberFormat="1" applyFont="1" applyAlignment="1">
      <alignment horizontal="left"/>
    </xf>
    <xf numFmtId="0" fontId="5" fillId="0" borderId="0" xfId="3" applyFont="1" applyAlignment="1">
      <alignment horizontal="center"/>
    </xf>
    <xf numFmtId="4" fontId="5" fillId="0" borderId="0" xfId="3" applyNumberFormat="1" applyFont="1" applyAlignment="1">
      <alignment horizontal="right"/>
    </xf>
    <xf numFmtId="168" fontId="5" fillId="0" borderId="0" xfId="3" applyNumberFormat="1" applyFont="1" applyAlignment="1">
      <alignment horizontal="right"/>
    </xf>
    <xf numFmtId="0" fontId="5" fillId="0" borderId="0" xfId="3" applyFont="1"/>
    <xf numFmtId="49" fontId="5" fillId="10" borderId="34" xfId="3" applyNumberFormat="1" applyFont="1" applyFill="1" applyBorder="1" applyAlignment="1">
      <alignment horizontal="center"/>
    </xf>
    <xf numFmtId="0" fontId="5" fillId="10" borderId="34" xfId="3" applyFont="1" applyFill="1" applyBorder="1" applyAlignment="1">
      <alignment horizontal="center"/>
    </xf>
    <xf numFmtId="4" fontId="5" fillId="10" borderId="34" xfId="3" applyNumberFormat="1" applyFont="1" applyFill="1" applyBorder="1" applyAlignment="1">
      <alignment horizontal="center"/>
    </xf>
    <xf numFmtId="168" fontId="5" fillId="10" borderId="34" xfId="3" applyNumberFormat="1" applyFont="1" applyFill="1" applyBorder="1" applyAlignment="1">
      <alignment horizontal="center"/>
    </xf>
    <xf numFmtId="49" fontId="4" fillId="0" borderId="0" xfId="3" applyNumberFormat="1" applyAlignment="1">
      <alignment horizontal="left"/>
    </xf>
    <xf numFmtId="0" fontId="4" fillId="0" borderId="0" xfId="3"/>
    <xf numFmtId="4" fontId="4" fillId="0" borderId="0" xfId="3" applyNumberFormat="1" applyAlignment="1">
      <alignment horizontal="right"/>
    </xf>
    <xf numFmtId="168" fontId="4" fillId="0" borderId="0" xfId="3" applyNumberFormat="1" applyAlignment="1">
      <alignment horizontal="right"/>
    </xf>
    <xf numFmtId="49" fontId="5" fillId="0" borderId="0" xfId="0" applyNumberFormat="1" applyFont="1" applyAlignment="1">
      <alignment horizontal="left"/>
    </xf>
    <xf numFmtId="0" fontId="5" fillId="0" borderId="0" xfId="0" applyFont="1" applyAlignment="1">
      <alignment horizontal="center"/>
    </xf>
    <xf numFmtId="4" fontId="5" fillId="0" borderId="0" xfId="0" applyNumberFormat="1" applyFont="1" applyAlignment="1">
      <alignment horizontal="right"/>
    </xf>
    <xf numFmtId="168" fontId="5" fillId="0" borderId="0" xfId="0" applyNumberFormat="1" applyFont="1" applyAlignment="1">
      <alignment horizontal="right"/>
    </xf>
    <xf numFmtId="0" fontId="5" fillId="0" borderId="0" xfId="0" applyFont="1"/>
    <xf numFmtId="49" fontId="5" fillId="10" borderId="34" xfId="0" applyNumberFormat="1" applyFont="1" applyFill="1" applyBorder="1" applyAlignment="1">
      <alignment horizontal="center"/>
    </xf>
    <xf numFmtId="0" fontId="5" fillId="10" borderId="34" xfId="0" applyFont="1" applyFill="1" applyBorder="1" applyAlignment="1">
      <alignment horizontal="center"/>
    </xf>
    <xf numFmtId="4" fontId="5" fillId="10" borderId="34" xfId="0" applyNumberFormat="1" applyFont="1" applyFill="1" applyBorder="1" applyAlignment="1">
      <alignment horizontal="center"/>
    </xf>
    <xf numFmtId="168" fontId="5" fillId="10" borderId="34" xfId="0" applyNumberFormat="1" applyFont="1" applyFill="1" applyBorder="1" applyAlignment="1">
      <alignment horizontal="center"/>
    </xf>
    <xf numFmtId="49" fontId="0" fillId="0" borderId="0" xfId="0" applyNumberFormat="1" applyAlignment="1">
      <alignment horizontal="left"/>
    </xf>
    <xf numFmtId="4" fontId="0" fillId="0" borderId="0" xfId="0" applyNumberFormat="1" applyAlignment="1">
      <alignment horizontal="right"/>
    </xf>
    <xf numFmtId="168" fontId="0" fillId="0" borderId="0" xfId="0" applyNumberFormat="1" applyAlignment="1">
      <alignment horizontal="right"/>
    </xf>
    <xf numFmtId="0" fontId="4" fillId="0" borderId="0" xfId="0" applyFont="1"/>
    <xf numFmtId="3" fontId="4" fillId="0" borderId="0" xfId="0" applyNumberFormat="1" applyFont="1"/>
    <xf numFmtId="4" fontId="0" fillId="0" borderId="0" xfId="0" applyNumberFormat="1"/>
    <xf numFmtId="4" fontId="4" fillId="0" borderId="0" xfId="0" applyNumberFormat="1" applyFont="1"/>
    <xf numFmtId="4" fontId="4" fillId="0" borderId="8" xfId="0" applyNumberFormat="1" applyFont="1" applyBorder="1"/>
    <xf numFmtId="4" fontId="5" fillId="0" borderId="0" xfId="0" applyNumberFormat="1" applyFont="1"/>
    <xf numFmtId="0" fontId="5" fillId="4" borderId="38"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6" xfId="0" applyFont="1" applyBorder="1" applyAlignment="1">
      <alignment horizontal="center" vertical="center" wrapText="1"/>
    </xf>
    <xf numFmtId="0" fontId="0" fillId="0" borderId="12" xfId="0" applyFont="1" applyBorder="1" applyAlignment="1">
      <alignment horizontal="center" vertical="center" wrapText="1"/>
    </xf>
    <xf numFmtId="0" fontId="8" fillId="4" borderId="31" xfId="0" applyFont="1" applyFill="1" applyBorder="1" applyAlignment="1">
      <alignment horizontal="center" vertical="center" wrapText="1"/>
    </xf>
    <xf numFmtId="0" fontId="8" fillId="4" borderId="34" xfId="0" applyFont="1" applyFill="1" applyBorder="1" applyAlignment="1">
      <alignment horizontal="center" vertical="center" wrapText="1"/>
    </xf>
    <xf numFmtId="9" fontId="19" fillId="0" borderId="0" xfId="1" applyFont="1"/>
    <xf numFmtId="170" fontId="11" fillId="0" borderId="0" xfId="6" applyNumberFormat="1" applyFont="1" applyAlignment="1">
      <alignment horizontal="center" vertical="center" wrapText="1"/>
    </xf>
    <xf numFmtId="0" fontId="21" fillId="0" borderId="0" xfId="0" applyFont="1" applyAlignment="1">
      <alignment horizontal="center" vertical="center" wrapText="1"/>
    </xf>
    <xf numFmtId="170" fontId="7" fillId="0" borderId="0" xfId="6" applyNumberFormat="1" applyFont="1" applyAlignment="1">
      <alignment horizontal="center" vertical="center" wrapText="1"/>
    </xf>
    <xf numFmtId="170" fontId="7" fillId="0" borderId="0" xfId="0" applyNumberFormat="1" applyFont="1" applyAlignment="1">
      <alignment horizontal="center" vertical="center" wrapText="1"/>
    </xf>
    <xf numFmtId="9" fontId="7" fillId="0" borderId="0" xfId="1" applyFont="1" applyAlignment="1">
      <alignment horizontal="center" vertical="center" wrapText="1"/>
    </xf>
    <xf numFmtId="170" fontId="22" fillId="0" borderId="0" xfId="6" applyNumberFormat="1" applyFont="1" applyAlignment="1">
      <alignment horizontal="center" vertical="center" wrapText="1"/>
    </xf>
    <xf numFmtId="0" fontId="5" fillId="4" borderId="38"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6" xfId="0" applyFont="1" applyBorder="1" applyAlignment="1">
      <alignment horizontal="center" vertical="center" wrapText="1"/>
    </xf>
    <xf numFmtId="0" fontId="0" fillId="0" borderId="12" xfId="0" applyFont="1" applyBorder="1" applyAlignment="1">
      <alignment horizontal="center" vertical="center" wrapText="1"/>
    </xf>
    <xf numFmtId="0" fontId="8" fillId="4" borderId="31"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18" fillId="0" borderId="34" xfId="0" applyFont="1" applyBorder="1" applyAlignment="1">
      <alignment horizontal="center" vertical="center" wrapText="1"/>
    </xf>
    <xf numFmtId="14" fontId="0" fillId="0" borderId="45" xfId="0" applyNumberFormat="1" applyFont="1" applyBorder="1" applyAlignment="1">
      <alignment horizontal="center" vertical="center" wrapText="1"/>
    </xf>
    <xf numFmtId="14" fontId="0" fillId="0" borderId="34" xfId="0" applyNumberFormat="1" applyFont="1" applyBorder="1" applyAlignment="1">
      <alignment horizontal="center" vertical="center" wrapText="1"/>
    </xf>
    <xf numFmtId="0" fontId="17" fillId="7" borderId="34" xfId="0" applyFont="1" applyFill="1" applyBorder="1" applyAlignment="1">
      <alignment horizontal="center" vertical="center" wrapText="1"/>
    </xf>
    <xf numFmtId="0" fontId="17" fillId="8" borderId="34" xfId="0" applyFont="1" applyFill="1" applyBorder="1" applyAlignment="1">
      <alignment horizontal="center" vertical="center" wrapText="1"/>
    </xf>
    <xf numFmtId="0" fontId="17" fillId="9" borderId="35" xfId="0" applyFont="1" applyFill="1" applyBorder="1" applyAlignment="1">
      <alignment horizontal="center" vertical="center" wrapText="1"/>
    </xf>
    <xf numFmtId="9" fontId="17" fillId="0" borderId="28" xfId="1" applyFont="1" applyBorder="1" applyAlignment="1">
      <alignment horizontal="center" vertical="center" wrapText="1"/>
    </xf>
    <xf numFmtId="0" fontId="3" fillId="0" borderId="0" xfId="7"/>
    <xf numFmtId="0" fontId="3" fillId="0" borderId="0" xfId="7" applyAlignment="1">
      <alignment horizontal="center"/>
    </xf>
    <xf numFmtId="0" fontId="3" fillId="0" borderId="0" xfId="7" applyBorder="1" applyAlignment="1">
      <alignment horizontal="center"/>
    </xf>
    <xf numFmtId="0" fontId="3" fillId="0" borderId="0" xfId="7" applyBorder="1" applyAlignment="1">
      <alignment wrapText="1"/>
    </xf>
    <xf numFmtId="0" fontId="3" fillId="0" borderId="0" xfId="7" applyBorder="1"/>
    <xf numFmtId="0" fontId="4" fillId="0" borderId="0" xfId="8"/>
    <xf numFmtId="0" fontId="4" fillId="0" borderId="0" xfId="8" applyAlignment="1">
      <alignment horizontal="center"/>
    </xf>
    <xf numFmtId="0" fontId="4" fillId="0" borderId="0" xfId="8" applyBorder="1" applyAlignment="1">
      <alignment horizontal="center"/>
    </xf>
    <xf numFmtId="0" fontId="4" fillId="0" borderId="0" xfId="8" applyBorder="1" applyAlignment="1">
      <alignment wrapText="1"/>
    </xf>
    <xf numFmtId="0" fontId="4" fillId="0" borderId="0" xfId="8" applyBorder="1"/>
    <xf numFmtId="43" fontId="0" fillId="0" borderId="0" xfId="9" applyFont="1" applyBorder="1" applyAlignment="1">
      <alignment horizontal="center"/>
    </xf>
    <xf numFmtId="0" fontId="4" fillId="0" borderId="0" xfId="10"/>
    <xf numFmtId="0" fontId="4" fillId="0" borderId="0" xfId="11" applyFill="1"/>
    <xf numFmtId="0" fontId="4" fillId="0" borderId="0" xfId="11"/>
    <xf numFmtId="3" fontId="0" fillId="0" borderId="0" xfId="0" applyNumberFormat="1" applyAlignment="1">
      <alignment horizontal="right" vertical="center" wrapText="1"/>
    </xf>
    <xf numFmtId="0" fontId="3" fillId="0" borderId="0" xfId="7" applyBorder="1" applyAlignment="1">
      <alignment horizontal="right"/>
    </xf>
    <xf numFmtId="0" fontId="4" fillId="0" borderId="0" xfId="8" applyBorder="1" applyAlignment="1">
      <alignment horizontal="right"/>
    </xf>
    <xf numFmtId="171" fontId="6" fillId="0" borderId="34" xfId="1" applyNumberFormat="1" applyFont="1" applyBorder="1" applyAlignment="1">
      <alignment horizontal="center" vertical="center" wrapText="1"/>
    </xf>
    <xf numFmtId="10" fontId="8" fillId="0" borderId="16" xfId="1" applyNumberFormat="1" applyFont="1" applyBorder="1" applyAlignment="1">
      <alignment horizontal="center" vertical="center" wrapText="1"/>
    </xf>
    <xf numFmtId="2" fontId="6" fillId="8" borderId="34" xfId="11" applyNumberFormat="1" applyFont="1" applyFill="1" applyBorder="1" applyAlignment="1">
      <alignment horizontal="center"/>
    </xf>
    <xf numFmtId="0" fontId="6" fillId="8" borderId="34" xfId="11" applyFont="1" applyFill="1" applyBorder="1" applyAlignment="1">
      <alignment horizontal="center" vertical="center"/>
    </xf>
    <xf numFmtId="0" fontId="6" fillId="8" borderId="34" xfId="11" applyFont="1" applyFill="1" applyBorder="1" applyAlignment="1">
      <alignment horizontal="center"/>
    </xf>
    <xf numFmtId="9" fontId="6" fillId="8" borderId="34" xfId="12" applyFont="1" applyFill="1" applyBorder="1" applyAlignment="1">
      <alignment horizontal="center"/>
    </xf>
    <xf numFmtId="169" fontId="6" fillId="8" borderId="34" xfId="11" applyNumberFormat="1" applyFont="1" applyFill="1" applyBorder="1" applyAlignment="1">
      <alignment horizontal="center"/>
    </xf>
    <xf numFmtId="9" fontId="6" fillId="8" borderId="34" xfId="1" applyFont="1" applyFill="1" applyBorder="1" applyAlignment="1">
      <alignment horizontal="center"/>
    </xf>
    <xf numFmtId="9" fontId="6" fillId="8" borderId="34" xfId="11" applyNumberFormat="1" applyFont="1" applyFill="1" applyBorder="1" applyAlignment="1">
      <alignment horizontal="center"/>
    </xf>
    <xf numFmtId="172" fontId="6" fillId="8" borderId="34" xfId="11" applyNumberFormat="1" applyFont="1" applyFill="1" applyBorder="1" applyAlignment="1">
      <alignment horizontal="center"/>
    </xf>
    <xf numFmtId="9" fontId="3" fillId="0" borderId="0" xfId="1" applyFont="1" applyBorder="1" applyAlignment="1">
      <alignment horizontal="center"/>
    </xf>
    <xf numFmtId="9" fontId="0" fillId="0" borderId="0" xfId="1" applyFont="1" applyAlignment="1">
      <alignment horizontal="center" vertical="center" wrapText="1"/>
    </xf>
    <xf numFmtId="14" fontId="4" fillId="0" borderId="34" xfId="3" applyNumberFormat="1" applyFont="1" applyBorder="1" applyAlignment="1">
      <alignment horizontal="center" vertical="center" wrapText="1"/>
    </xf>
    <xf numFmtId="0" fontId="17" fillId="0" borderId="23" xfId="0" applyFont="1" applyBorder="1" applyAlignment="1">
      <alignment horizontal="center" vertical="center" wrapText="1"/>
    </xf>
    <xf numFmtId="0" fontId="17" fillId="0" borderId="15" xfId="0" applyFont="1" applyBorder="1" applyAlignment="1">
      <alignment horizontal="center" vertical="center" wrapText="1"/>
    </xf>
    <xf numFmtId="173" fontId="4" fillId="0" borderId="34" xfId="15" applyNumberFormat="1" applyBorder="1" applyAlignment="1">
      <alignment horizontal="center"/>
    </xf>
    <xf numFmtId="173" fontId="4" fillId="0" borderId="34" xfId="15" applyNumberFormat="1" applyFont="1" applyBorder="1" applyAlignment="1">
      <alignment horizontal="right"/>
    </xf>
    <xf numFmtId="166" fontId="0" fillId="0" borderId="34" xfId="15" applyFont="1" applyBorder="1" applyAlignment="1">
      <alignment horizontal="center"/>
    </xf>
    <xf numFmtId="0" fontId="23" fillId="0" borderId="2" xfId="7" applyFont="1" applyBorder="1" applyAlignment="1">
      <alignment horizontal="center" vertical="center"/>
    </xf>
    <xf numFmtId="173" fontId="4" fillId="0" borderId="34" xfId="15" applyNumberFormat="1" applyFill="1" applyBorder="1" applyAlignment="1">
      <alignment horizontal="center"/>
    </xf>
    <xf numFmtId="173" fontId="0" fillId="0" borderId="0" xfId="15" applyNumberFormat="1" applyFont="1" applyAlignment="1">
      <alignment horizontal="center"/>
    </xf>
    <xf numFmtId="173" fontId="0" fillId="0" borderId="34" xfId="15" applyNumberFormat="1" applyFont="1" applyBorder="1" applyAlignment="1">
      <alignment horizontal="center" wrapText="1"/>
    </xf>
    <xf numFmtId="167" fontId="25" fillId="11" borderId="47" xfId="6" applyFont="1" applyFill="1" applyBorder="1" applyAlignment="1">
      <alignment horizontal="center" vertical="center" wrapText="1"/>
    </xf>
    <xf numFmtId="9" fontId="6" fillId="0" borderId="34" xfId="1" applyNumberFormat="1" applyFont="1" applyBorder="1" applyAlignment="1">
      <alignment horizontal="center" vertical="center" wrapText="1"/>
    </xf>
    <xf numFmtId="0" fontId="23" fillId="0" borderId="2" xfId="7" applyFont="1" applyBorder="1" applyAlignment="1">
      <alignment horizontal="center" vertical="center" wrapText="1"/>
    </xf>
    <xf numFmtId="9" fontId="17" fillId="0" borderId="45" xfId="1" applyFont="1" applyBorder="1" applyAlignment="1">
      <alignment horizontal="center" vertical="center" wrapText="1"/>
    </xf>
    <xf numFmtId="0" fontId="26" fillId="0" borderId="0" xfId="0" applyFont="1"/>
    <xf numFmtId="0" fontId="9" fillId="0" borderId="0" xfId="0" applyFont="1" applyAlignment="1">
      <alignment horizontal="center" vertical="center" wrapText="1"/>
    </xf>
    <xf numFmtId="10" fontId="9" fillId="4" borderId="4" xfId="1" applyNumberFormat="1" applyFont="1" applyFill="1" applyBorder="1" applyAlignment="1">
      <alignment horizontal="center" vertical="center" wrapText="1"/>
    </xf>
    <xf numFmtId="173" fontId="0" fillId="0" borderId="34" xfId="11" applyNumberFormat="1" applyFont="1" applyBorder="1" applyAlignment="1">
      <alignment horizontal="center"/>
    </xf>
    <xf numFmtId="10" fontId="17" fillId="0" borderId="34" xfId="1" applyNumberFormat="1" applyFont="1" applyBorder="1" applyAlignment="1">
      <alignment horizontal="center" vertical="center" wrapText="1"/>
    </xf>
    <xf numFmtId="170" fontId="17" fillId="0" borderId="0" xfId="6" applyNumberFormat="1" applyFont="1" applyAlignment="1">
      <alignment horizontal="right" vertical="center" wrapText="1"/>
    </xf>
    <xf numFmtId="170" fontId="17" fillId="0" borderId="0" xfId="6" applyNumberFormat="1" applyFont="1" applyBorder="1" applyAlignment="1">
      <alignment horizontal="right" vertical="center"/>
    </xf>
    <xf numFmtId="170" fontId="28" fillId="0" borderId="0" xfId="6" applyNumberFormat="1" applyFont="1" applyBorder="1" applyAlignment="1">
      <alignment horizontal="right" vertical="center"/>
    </xf>
    <xf numFmtId="170" fontId="17" fillId="0" borderId="53" xfId="6" applyNumberFormat="1" applyFont="1" applyBorder="1" applyAlignment="1">
      <alignment horizontal="right" vertical="center"/>
    </xf>
    <xf numFmtId="170" fontId="17" fillId="0" borderId="54" xfId="6" applyNumberFormat="1" applyFont="1" applyBorder="1" applyAlignment="1">
      <alignment horizontal="right" vertical="center"/>
    </xf>
    <xf numFmtId="170" fontId="17" fillId="0" borderId="55" xfId="6" applyNumberFormat="1" applyFont="1" applyBorder="1" applyAlignment="1">
      <alignment horizontal="right" vertical="center"/>
    </xf>
    <xf numFmtId="170" fontId="17" fillId="0" borderId="56" xfId="6" applyNumberFormat="1" applyFont="1" applyBorder="1" applyAlignment="1">
      <alignment horizontal="right" vertical="center"/>
    </xf>
    <xf numFmtId="170" fontId="17" fillId="0" borderId="57" xfId="6" applyNumberFormat="1" applyFont="1" applyBorder="1" applyAlignment="1">
      <alignment horizontal="right" vertical="center"/>
    </xf>
    <xf numFmtId="170" fontId="17" fillId="0" borderId="61" xfId="6" applyNumberFormat="1" applyFont="1" applyBorder="1" applyAlignment="1">
      <alignment horizontal="right" vertical="center"/>
    </xf>
    <xf numFmtId="170" fontId="17" fillId="0" borderId="58" xfId="6" applyNumberFormat="1" applyFont="1" applyBorder="1" applyAlignment="1">
      <alignment horizontal="right" vertical="center"/>
    </xf>
    <xf numFmtId="170" fontId="17" fillId="0" borderId="59" xfId="6" applyNumberFormat="1" applyFont="1" applyBorder="1" applyAlignment="1">
      <alignment horizontal="right" vertical="center"/>
    </xf>
    <xf numFmtId="170" fontId="17" fillId="0" borderId="60" xfId="6" applyNumberFormat="1" applyFont="1" applyBorder="1" applyAlignment="1">
      <alignment horizontal="right" vertical="center"/>
    </xf>
    <xf numFmtId="173" fontId="4" fillId="0" borderId="34" xfId="15" applyNumberFormat="1" applyFont="1" applyBorder="1" applyAlignment="1">
      <alignment horizontal="center"/>
    </xf>
    <xf numFmtId="173" fontId="4" fillId="0" borderId="0" xfId="15" applyNumberFormat="1" applyFont="1" applyAlignment="1">
      <alignment horizontal="center" wrapText="1"/>
    </xf>
    <xf numFmtId="2" fontId="6" fillId="0" borderId="34" xfId="11" applyNumberFormat="1" applyFont="1" applyBorder="1" applyAlignment="1">
      <alignment vertical="center" wrapText="1"/>
    </xf>
    <xf numFmtId="0" fontId="6" fillId="0" borderId="34" xfId="11" applyFont="1" applyBorder="1" applyAlignment="1">
      <alignment horizontal="center" vertical="center" wrapText="1"/>
    </xf>
    <xf numFmtId="0" fontId="6" fillId="0" borderId="48" xfId="11" applyFont="1" applyBorder="1" applyAlignment="1">
      <alignment horizontal="center" vertical="center"/>
    </xf>
    <xf numFmtId="0" fontId="5" fillId="0" borderId="0" xfId="11" applyFont="1" applyFill="1" applyBorder="1" applyAlignment="1">
      <alignment horizontal="center" vertical="center"/>
    </xf>
    <xf numFmtId="0" fontId="0" fillId="0" borderId="2" xfId="11" applyFont="1" applyBorder="1" applyAlignment="1">
      <alignment horizontal="center" vertical="center" wrapText="1"/>
    </xf>
    <xf numFmtId="0" fontId="25" fillId="11" borderId="1" xfId="13" applyFont="1" applyFill="1" applyBorder="1" applyAlignment="1">
      <alignment horizontal="center" vertical="center" wrapText="1"/>
    </xf>
    <xf numFmtId="0" fontId="25" fillId="11" borderId="45" xfId="13" applyFont="1" applyFill="1" applyBorder="1" applyAlignment="1">
      <alignment horizontal="center" vertical="center" wrapText="1"/>
    </xf>
    <xf numFmtId="0" fontId="6" fillId="8" borderId="22" xfId="11" applyFont="1" applyFill="1" applyBorder="1" applyAlignment="1">
      <alignment horizontal="center"/>
    </xf>
    <xf numFmtId="0" fontId="6" fillId="0" borderId="22" xfId="11" applyFont="1" applyBorder="1" applyAlignment="1">
      <alignment horizontal="center" vertical="center" wrapText="1"/>
    </xf>
    <xf numFmtId="2" fontId="6" fillId="0" borderId="22" xfId="11" applyNumberFormat="1" applyFont="1" applyBorder="1" applyAlignment="1">
      <alignment vertical="center" wrapText="1"/>
    </xf>
    <xf numFmtId="173" fontId="4" fillId="0" borderId="22" xfId="15" applyNumberFormat="1" applyFont="1" applyBorder="1" applyAlignment="1">
      <alignment horizontal="right"/>
    </xf>
    <xf numFmtId="173" fontId="4" fillId="0" borderId="22" xfId="15" applyNumberFormat="1" applyBorder="1" applyAlignment="1">
      <alignment horizontal="center"/>
    </xf>
    <xf numFmtId="2" fontId="6" fillId="8" borderId="40" xfId="11" applyNumberFormat="1" applyFont="1" applyFill="1" applyBorder="1" applyAlignment="1">
      <alignment horizontal="center"/>
    </xf>
    <xf numFmtId="173" fontId="4" fillId="0" borderId="40" xfId="15" applyNumberFormat="1" applyBorder="1" applyAlignment="1">
      <alignment horizontal="center"/>
    </xf>
    <xf numFmtId="173" fontId="0" fillId="0" borderId="40" xfId="15" applyNumberFormat="1" applyFont="1" applyBorder="1" applyAlignment="1">
      <alignment horizontal="center"/>
    </xf>
    <xf numFmtId="0" fontId="6" fillId="8" borderId="28" xfId="11" applyFont="1" applyFill="1" applyBorder="1" applyAlignment="1">
      <alignment horizontal="center"/>
    </xf>
    <xf numFmtId="173" fontId="4" fillId="0" borderId="28" xfId="15" applyNumberFormat="1" applyBorder="1" applyAlignment="1">
      <alignment horizontal="center"/>
    </xf>
    <xf numFmtId="173" fontId="4" fillId="0" borderId="28" xfId="15" applyNumberFormat="1" applyFill="1" applyBorder="1" applyAlignment="1">
      <alignment horizontal="center"/>
    </xf>
    <xf numFmtId="173" fontId="4" fillId="0" borderId="34" xfId="15" applyNumberFormat="1" applyFont="1" applyBorder="1" applyAlignment="1">
      <alignment horizontal="right" vertical="center"/>
    </xf>
    <xf numFmtId="173" fontId="4" fillId="0" borderId="40" xfId="15" applyNumberFormat="1" applyFont="1" applyBorder="1" applyAlignment="1">
      <alignment horizontal="right" vertical="center"/>
    </xf>
    <xf numFmtId="0" fontId="4" fillId="0" borderId="26" xfId="11" applyFont="1" applyBorder="1" applyAlignment="1">
      <alignment horizontal="center" vertical="center"/>
    </xf>
    <xf numFmtId="0" fontId="0" fillId="0" borderId="0" xfId="11" applyFont="1" applyBorder="1" applyAlignment="1">
      <alignment horizontal="center" vertical="center"/>
    </xf>
    <xf numFmtId="0" fontId="0" fillId="0" borderId="2" xfId="11" applyFont="1" applyFill="1" applyBorder="1" applyAlignment="1">
      <alignment horizontal="center" vertical="center"/>
    </xf>
    <xf numFmtId="0" fontId="4" fillId="0" borderId="26" xfId="11" applyFont="1" applyFill="1" applyBorder="1" applyAlignment="1">
      <alignment horizontal="center" vertical="center"/>
    </xf>
    <xf numFmtId="166" fontId="3" fillId="0" borderId="0" xfId="15" applyFont="1" applyBorder="1" applyAlignment="1">
      <alignment horizontal="center"/>
    </xf>
    <xf numFmtId="9" fontId="17" fillId="0" borderId="34" xfId="1" applyNumberFormat="1" applyFont="1" applyFill="1" applyBorder="1" applyAlignment="1">
      <alignment horizontal="center" vertical="center" wrapText="1"/>
    </xf>
    <xf numFmtId="9" fontId="17" fillId="0" borderId="34" xfId="5" applyNumberFormat="1" applyFont="1" applyFill="1" applyBorder="1" applyAlignment="1">
      <alignment horizontal="center" vertical="center" wrapText="1"/>
    </xf>
    <xf numFmtId="9" fontId="0" fillId="0" borderId="0" xfId="1" applyNumberFormat="1" applyFont="1" applyAlignment="1">
      <alignment horizontal="center" vertical="center" wrapText="1"/>
    </xf>
    <xf numFmtId="0" fontId="6" fillId="0" borderId="0" xfId="16" applyFont="1" applyAlignment="1">
      <alignment horizontal="center" vertical="center" wrapText="1"/>
    </xf>
    <xf numFmtId="0" fontId="4" fillId="0" borderId="0" xfId="16" applyAlignment="1">
      <alignment horizontal="center" vertical="center" wrapText="1"/>
    </xf>
    <xf numFmtId="0" fontId="7" fillId="0" borderId="0" xfId="16" applyFont="1" applyAlignment="1">
      <alignment horizontal="center" vertical="center" wrapText="1"/>
    </xf>
    <xf numFmtId="0" fontId="4" fillId="0" borderId="1" xfId="16" applyBorder="1" applyAlignment="1">
      <alignment horizontal="center" vertical="center" wrapText="1"/>
    </xf>
    <xf numFmtId="0" fontId="4" fillId="0" borderId="6" xfId="16" applyBorder="1" applyAlignment="1">
      <alignment horizontal="center" vertical="center" wrapText="1"/>
    </xf>
    <xf numFmtId="0" fontId="4" fillId="0" borderId="12" xfId="16" applyBorder="1" applyAlignment="1">
      <alignment horizontal="center" vertical="center" wrapText="1"/>
    </xf>
    <xf numFmtId="0" fontId="4" fillId="0" borderId="0" xfId="16" applyBorder="1" applyAlignment="1">
      <alignment horizontal="center" vertical="center" wrapText="1"/>
    </xf>
    <xf numFmtId="0" fontId="8" fillId="0" borderId="16" xfId="16" applyFont="1" applyBorder="1" applyAlignment="1">
      <alignment horizontal="center" vertical="center" wrapText="1"/>
    </xf>
    <xf numFmtId="0" fontId="9" fillId="0" borderId="17" xfId="16" applyFont="1" applyBorder="1" applyAlignment="1">
      <alignment horizontal="left" vertical="center" wrapText="1"/>
    </xf>
    <xf numFmtId="0" fontId="8" fillId="4" borderId="22" xfId="16" applyFont="1" applyFill="1" applyBorder="1" applyAlignment="1">
      <alignment horizontal="center" vertical="center" wrapText="1"/>
    </xf>
    <xf numFmtId="0" fontId="6" fillId="0" borderId="0" xfId="16" applyFont="1" applyBorder="1" applyAlignment="1">
      <alignment horizontal="center" vertical="center" wrapText="1"/>
    </xf>
    <xf numFmtId="0" fontId="8" fillId="4" borderId="28" xfId="16" applyFont="1" applyFill="1" applyBorder="1" applyAlignment="1">
      <alignment horizontal="center" vertical="center" wrapText="1"/>
    </xf>
    <xf numFmtId="0" fontId="8" fillId="4" borderId="34" xfId="16" applyFont="1" applyFill="1" applyBorder="1" applyAlignment="1">
      <alignment horizontal="center" vertical="center" wrapText="1"/>
    </xf>
    <xf numFmtId="0" fontId="5" fillId="0" borderId="0" xfId="16" applyFont="1" applyBorder="1" applyAlignment="1">
      <alignment horizontal="center" vertical="center" wrapText="1"/>
    </xf>
    <xf numFmtId="0" fontId="5" fillId="4" borderId="37" xfId="16" applyFont="1" applyFill="1" applyBorder="1" applyAlignment="1">
      <alignment horizontal="center" vertical="center" wrapText="1"/>
    </xf>
    <xf numFmtId="0" fontId="5" fillId="4" borderId="38" xfId="16" applyFont="1" applyFill="1" applyBorder="1" applyAlignment="1">
      <alignment horizontal="center" vertical="center" wrapText="1"/>
    </xf>
    <xf numFmtId="0" fontId="9" fillId="4" borderId="38" xfId="16" applyFont="1" applyFill="1" applyBorder="1" applyAlignment="1">
      <alignment horizontal="center" vertical="center" wrapText="1"/>
    </xf>
    <xf numFmtId="0" fontId="9" fillId="4" borderId="40" xfId="16" applyFont="1" applyFill="1" applyBorder="1" applyAlignment="1">
      <alignment horizontal="center" vertical="center" wrapText="1"/>
    </xf>
    <xf numFmtId="0" fontId="9" fillId="4" borderId="41" xfId="16" applyFont="1" applyFill="1" applyBorder="1" applyAlignment="1">
      <alignment horizontal="center" vertical="center" wrapText="1"/>
    </xf>
    <xf numFmtId="14" fontId="17" fillId="0" borderId="34" xfId="16" applyNumberFormat="1" applyFont="1" applyBorder="1" applyAlignment="1">
      <alignment horizontal="center" vertical="center" wrapText="1"/>
    </xf>
    <xf numFmtId="0" fontId="4" fillId="0" borderId="2" xfId="16" applyBorder="1" applyAlignment="1">
      <alignment horizontal="center" vertical="center" wrapText="1"/>
    </xf>
    <xf numFmtId="0" fontId="4" fillId="0" borderId="2" xfId="16" applyFont="1" applyBorder="1" applyAlignment="1">
      <alignment horizontal="center" vertical="center" wrapText="1"/>
    </xf>
    <xf numFmtId="10" fontId="4" fillId="0" borderId="2" xfId="1" applyNumberFormat="1" applyFont="1" applyBorder="1" applyAlignment="1">
      <alignment horizontal="center" vertical="center" wrapText="1"/>
    </xf>
    <xf numFmtId="0" fontId="4" fillId="0" borderId="3" xfId="16" applyBorder="1" applyAlignment="1">
      <alignment horizontal="center" vertical="center" wrapText="1"/>
    </xf>
    <xf numFmtId="0" fontId="4" fillId="0" borderId="0" xfId="16" applyFont="1" applyBorder="1" applyAlignment="1">
      <alignment horizontal="center" vertical="center" wrapText="1"/>
    </xf>
    <xf numFmtId="10" fontId="4" fillId="0" borderId="0" xfId="1" applyNumberFormat="1" applyFont="1" applyBorder="1" applyAlignment="1">
      <alignment horizontal="center" vertical="center" wrapText="1"/>
    </xf>
    <xf numFmtId="0" fontId="4" fillId="0" borderId="23" xfId="16" applyBorder="1" applyAlignment="1">
      <alignment horizontal="center" vertical="center" wrapText="1"/>
    </xf>
    <xf numFmtId="0" fontId="4" fillId="0" borderId="26" xfId="16" applyBorder="1" applyAlignment="1">
      <alignment horizontal="center" vertical="center" wrapText="1"/>
    </xf>
    <xf numFmtId="0" fontId="4" fillId="0" borderId="26" xfId="16" applyFont="1" applyBorder="1" applyAlignment="1">
      <alignment horizontal="center" vertical="center" wrapText="1"/>
    </xf>
    <xf numFmtId="10" fontId="4" fillId="0" borderId="26" xfId="1" applyNumberFormat="1" applyFont="1" applyBorder="1" applyAlignment="1">
      <alignment horizontal="center" vertical="center" wrapText="1"/>
    </xf>
    <xf numFmtId="0" fontId="4" fillId="0" borderId="42" xfId="16" applyBorder="1" applyAlignment="1">
      <alignment horizontal="center" vertical="center" wrapText="1"/>
    </xf>
    <xf numFmtId="0" fontId="9" fillId="0" borderId="0" xfId="16" applyFont="1" applyAlignment="1">
      <alignment vertical="center" wrapText="1"/>
    </xf>
    <xf numFmtId="0" fontId="9" fillId="0" borderId="0" xfId="16" applyFont="1" applyAlignment="1">
      <alignment horizontal="center" vertical="center" wrapText="1"/>
    </xf>
    <xf numFmtId="3" fontId="4" fillId="0" borderId="0" xfId="16" applyNumberFormat="1" applyAlignment="1">
      <alignment horizontal="right" vertical="center" wrapText="1"/>
    </xf>
    <xf numFmtId="0" fontId="4" fillId="0" borderId="0" xfId="16" applyAlignment="1">
      <alignment horizontal="right" vertical="center" wrapText="1"/>
    </xf>
    <xf numFmtId="0" fontId="4" fillId="0" borderId="0" xfId="16" applyFont="1" applyAlignment="1">
      <alignment horizontal="center" vertical="center" wrapText="1"/>
    </xf>
    <xf numFmtId="10" fontId="4" fillId="0" borderId="0" xfId="1" applyNumberFormat="1" applyFont="1" applyAlignment="1">
      <alignment horizontal="center" vertical="center" wrapText="1"/>
    </xf>
    <xf numFmtId="166" fontId="2" fillId="0" borderId="0" xfId="15" applyFont="1" applyAlignment="1">
      <alignment horizontal="center"/>
    </xf>
    <xf numFmtId="9" fontId="3" fillId="0" borderId="0" xfId="1" applyFont="1" applyAlignment="1">
      <alignment horizontal="center"/>
    </xf>
    <xf numFmtId="173" fontId="3" fillId="0" borderId="0" xfId="7" applyNumberFormat="1" applyAlignment="1">
      <alignment horizontal="center"/>
    </xf>
    <xf numFmtId="0" fontId="2" fillId="0" borderId="0" xfId="7" applyFont="1" applyAlignment="1">
      <alignment horizontal="center"/>
    </xf>
    <xf numFmtId="173" fontId="3" fillId="0" borderId="0" xfId="15" applyNumberFormat="1" applyFont="1" applyAlignment="1">
      <alignment horizontal="center"/>
    </xf>
    <xf numFmtId="173" fontId="0" fillId="0" borderId="0" xfId="15" applyNumberFormat="1" applyFont="1" applyAlignment="1">
      <alignment horizontal="right" vertical="center" wrapText="1"/>
    </xf>
    <xf numFmtId="171" fontId="4" fillId="0" borderId="63" xfId="11" applyNumberFormat="1" applyBorder="1" applyAlignment="1">
      <alignment horizontal="center" vertical="center"/>
    </xf>
    <xf numFmtId="0" fontId="4" fillId="0" borderId="0" xfId="11" applyBorder="1" applyAlignment="1">
      <alignment horizontal="center" vertical="center"/>
    </xf>
    <xf numFmtId="173" fontId="4" fillId="0" borderId="28" xfId="15" applyNumberFormat="1" applyFont="1" applyBorder="1" applyAlignment="1">
      <alignment horizontal="right"/>
    </xf>
    <xf numFmtId="173" fontId="4" fillId="0" borderId="63" xfId="15" applyNumberFormat="1" applyFont="1" applyBorder="1" applyAlignment="1">
      <alignment horizontal="right"/>
    </xf>
    <xf numFmtId="9" fontId="4" fillId="0" borderId="63" xfId="1" applyBorder="1" applyAlignment="1">
      <alignment horizontal="center" vertical="center"/>
    </xf>
    <xf numFmtId="173" fontId="4" fillId="0" borderId="63" xfId="15" applyNumberFormat="1" applyFill="1" applyBorder="1" applyAlignment="1">
      <alignment horizontal="center"/>
    </xf>
    <xf numFmtId="173" fontId="4" fillId="0" borderId="26" xfId="15" applyNumberFormat="1" applyFont="1" applyFill="1" applyBorder="1" applyAlignment="1">
      <alignment horizontal="center"/>
    </xf>
    <xf numFmtId="9" fontId="4" fillId="0" borderId="63" xfId="1" applyFont="1" applyBorder="1" applyAlignment="1">
      <alignment horizontal="center" vertical="center"/>
    </xf>
    <xf numFmtId="173" fontId="4" fillId="0" borderId="63" xfId="15" applyNumberFormat="1" applyFont="1" applyBorder="1" applyAlignment="1">
      <alignment horizontal="center"/>
    </xf>
    <xf numFmtId="0" fontId="4" fillId="0" borderId="63" xfId="8" applyFill="1" applyBorder="1" applyAlignment="1">
      <alignment horizontal="center"/>
    </xf>
    <xf numFmtId="173" fontId="0" fillId="0" borderId="22" xfId="15" applyNumberFormat="1" applyFont="1" applyBorder="1" applyAlignment="1">
      <alignment horizontal="center"/>
    </xf>
    <xf numFmtId="173" fontId="4" fillId="0" borderId="22" xfId="15" applyNumberFormat="1" applyFont="1" applyBorder="1" applyAlignment="1">
      <alignment horizontal="center"/>
    </xf>
    <xf numFmtId="173" fontId="27" fillId="0" borderId="22" xfId="15" applyNumberFormat="1" applyFont="1" applyBorder="1"/>
    <xf numFmtId="173" fontId="4" fillId="0" borderId="63" xfId="15" applyNumberFormat="1" applyBorder="1" applyAlignment="1">
      <alignment horizontal="center"/>
    </xf>
    <xf numFmtId="173" fontId="4" fillId="0" borderId="26" xfId="15" applyNumberFormat="1" applyFill="1" applyBorder="1" applyAlignment="1">
      <alignment horizontal="center"/>
    </xf>
    <xf numFmtId="174" fontId="4" fillId="0" borderId="25" xfId="11" applyNumberFormat="1" applyBorder="1" applyAlignment="1">
      <alignment horizontal="center" vertical="center"/>
    </xf>
    <xf numFmtId="0" fontId="4" fillId="0" borderId="63" xfId="11" applyFill="1" applyBorder="1" applyAlignment="1">
      <alignment horizontal="center"/>
    </xf>
    <xf numFmtId="14" fontId="0" fillId="0" borderId="28" xfId="0" applyNumberFormat="1" applyFont="1" applyBorder="1" applyAlignment="1">
      <alignment horizontal="center" vertical="center" wrapText="1"/>
    </xf>
    <xf numFmtId="3" fontId="17" fillId="0" borderId="0" xfId="0" applyNumberFormat="1" applyFont="1" applyAlignment="1">
      <alignment horizontal="right" vertical="center" wrapText="1"/>
    </xf>
    <xf numFmtId="10" fontId="4" fillId="0" borderId="0" xfId="1" applyNumberFormat="1"/>
    <xf numFmtId="0" fontId="8" fillId="4" borderId="31"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9" fillId="0" borderId="62" xfId="8" applyFont="1" applyBorder="1" applyAlignment="1">
      <alignment horizontal="center" vertical="center"/>
    </xf>
    <xf numFmtId="0" fontId="9" fillId="0" borderId="63" xfId="8" applyFont="1" applyBorder="1" applyAlignment="1">
      <alignment horizontal="center" vertical="center"/>
    </xf>
    <xf numFmtId="0" fontId="3" fillId="0" borderId="26" xfId="7" applyBorder="1" applyAlignment="1">
      <alignment horizontal="right"/>
    </xf>
    <xf numFmtId="170" fontId="3" fillId="0" borderId="26" xfId="6" applyNumberFormat="1" applyFont="1" applyBorder="1" applyAlignment="1">
      <alignment horizontal="center"/>
    </xf>
    <xf numFmtId="0" fontId="3" fillId="0" borderId="26" xfId="7" applyBorder="1" applyAlignment="1">
      <alignment horizontal="center"/>
    </xf>
    <xf numFmtId="0" fontId="0" fillId="0" borderId="26" xfId="11" applyFont="1" applyFill="1" applyBorder="1" applyAlignment="1">
      <alignment horizontal="center" vertical="center"/>
    </xf>
    <xf numFmtId="9" fontId="17" fillId="0" borderId="34" xfId="1" applyFont="1" applyFill="1" applyBorder="1" applyAlignment="1">
      <alignment horizontal="center" vertical="center" wrapText="1"/>
    </xf>
    <xf numFmtId="0" fontId="0" fillId="11" borderId="0" xfId="0" applyFont="1" applyFill="1" applyBorder="1" applyAlignment="1">
      <alignment horizontal="center" vertical="center" wrapText="1"/>
    </xf>
    <xf numFmtId="0" fontId="0" fillId="11" borderId="1" xfId="0" applyFont="1" applyFill="1" applyBorder="1" applyAlignment="1">
      <alignment horizontal="center" vertical="center" wrapText="1"/>
    </xf>
    <xf numFmtId="0" fontId="0" fillId="11" borderId="2" xfId="0" applyFont="1" applyFill="1" applyBorder="1" applyAlignment="1">
      <alignment horizontal="center" vertical="center" wrapText="1"/>
    </xf>
    <xf numFmtId="0" fontId="0" fillId="11" borderId="3" xfId="0" applyFont="1" applyFill="1" applyBorder="1" applyAlignment="1">
      <alignment horizontal="center" vertical="center" wrapText="1"/>
    </xf>
    <xf numFmtId="0" fontId="0" fillId="11" borderId="6" xfId="0" applyFont="1" applyFill="1" applyBorder="1" applyAlignment="1">
      <alignment horizontal="center" vertical="center" wrapText="1"/>
    </xf>
    <xf numFmtId="0" fontId="0" fillId="11" borderId="23" xfId="0" applyFont="1" applyFill="1" applyBorder="1" applyAlignment="1">
      <alignment horizontal="center" vertical="center" wrapText="1"/>
    </xf>
    <xf numFmtId="0" fontId="0" fillId="11" borderId="12" xfId="0" applyFont="1" applyFill="1" applyBorder="1" applyAlignment="1">
      <alignment horizontal="center" vertical="center" wrapText="1"/>
    </xf>
    <xf numFmtId="0" fontId="0" fillId="11" borderId="26" xfId="0" applyFont="1" applyFill="1" applyBorder="1" applyAlignment="1">
      <alignment horizontal="center" vertical="center" wrapText="1"/>
    </xf>
    <xf numFmtId="0" fontId="0" fillId="11" borderId="42" xfId="0" applyFont="1" applyFill="1" applyBorder="1" applyAlignment="1">
      <alignment horizontal="center" vertical="center" wrapText="1"/>
    </xf>
    <xf numFmtId="0" fontId="17" fillId="0" borderId="0" xfId="16" applyFont="1" applyAlignment="1">
      <alignment horizontal="center" vertical="center" wrapText="1"/>
    </xf>
    <xf numFmtId="0" fontId="17" fillId="7" borderId="34" xfId="16" applyFont="1" applyFill="1" applyBorder="1" applyAlignment="1">
      <alignment horizontal="center" vertical="center" wrapText="1"/>
    </xf>
    <xf numFmtId="0" fontId="17" fillId="8" borderId="34" xfId="16" applyFont="1" applyFill="1" applyBorder="1" applyAlignment="1">
      <alignment horizontal="center" vertical="center" wrapText="1"/>
    </xf>
    <xf numFmtId="0" fontId="17" fillId="9" borderId="35" xfId="16" applyFont="1" applyFill="1" applyBorder="1" applyAlignment="1">
      <alignment horizontal="center" vertical="center" wrapText="1"/>
    </xf>
    <xf numFmtId="0" fontId="8" fillId="6" borderId="22" xfId="16" applyFont="1" applyFill="1" applyBorder="1" applyAlignment="1">
      <alignment horizontal="center" vertical="center" wrapText="1"/>
    </xf>
    <xf numFmtId="0" fontId="8" fillId="6" borderId="64" xfId="16" applyFont="1" applyFill="1" applyBorder="1" applyAlignment="1">
      <alignment horizontal="center" vertical="center" wrapText="1"/>
    </xf>
    <xf numFmtId="0" fontId="31" fillId="0" borderId="23" xfId="16" applyFont="1" applyBorder="1" applyAlignment="1">
      <alignment horizontal="center" vertical="center" wrapText="1"/>
    </xf>
    <xf numFmtId="0" fontId="17" fillId="0" borderId="15" xfId="16" applyFont="1" applyBorder="1" applyAlignment="1">
      <alignment horizontal="center" vertical="center" wrapText="1"/>
    </xf>
    <xf numFmtId="0" fontId="0" fillId="0" borderId="0" xfId="16" applyFont="1" applyAlignment="1">
      <alignment horizontal="center" vertical="center" wrapText="1"/>
    </xf>
    <xf numFmtId="9" fontId="17" fillId="0" borderId="45" xfId="1" applyFont="1" applyBorder="1" applyAlignment="1">
      <alignment horizontal="center" vertical="center" wrapText="1"/>
    </xf>
    <xf numFmtId="166" fontId="4" fillId="0" borderId="0" xfId="15"/>
    <xf numFmtId="173" fontId="4" fillId="0" borderId="0" xfId="15" applyNumberFormat="1"/>
    <xf numFmtId="166" fontId="4" fillId="0" borderId="34" xfId="15" applyBorder="1" applyAlignment="1">
      <alignment horizontal="center"/>
    </xf>
    <xf numFmtId="173" fontId="0" fillId="0" borderId="0" xfId="15" applyNumberFormat="1" applyFont="1"/>
    <xf numFmtId="0" fontId="4" fillId="0" borderId="62" xfId="11" applyFill="1" applyBorder="1" applyAlignment="1">
      <alignment horizontal="center"/>
    </xf>
    <xf numFmtId="173" fontId="4" fillId="0" borderId="42" xfId="22" applyNumberFormat="1" applyFont="1" applyFill="1" applyBorder="1"/>
    <xf numFmtId="173" fontId="4" fillId="0" borderId="0" xfId="15" applyNumberFormat="1" applyFill="1" applyBorder="1" applyAlignment="1">
      <alignment horizontal="center"/>
    </xf>
    <xf numFmtId="173" fontId="4" fillId="0" borderId="62" xfId="15" applyNumberFormat="1" applyBorder="1" applyAlignment="1">
      <alignment horizontal="center"/>
    </xf>
    <xf numFmtId="173" fontId="0" fillId="0" borderId="34" xfId="15" applyNumberFormat="1" applyFont="1" applyBorder="1" applyAlignment="1">
      <alignment horizontal="center"/>
    </xf>
    <xf numFmtId="0" fontId="4" fillId="12" borderId="27" xfId="11" applyFill="1" applyBorder="1" applyAlignment="1">
      <alignment horizontal="center" vertical="center"/>
    </xf>
    <xf numFmtId="0" fontId="4" fillId="12" borderId="63" xfId="11" applyFill="1" applyBorder="1" applyAlignment="1">
      <alignment horizontal="center" vertical="center"/>
    </xf>
    <xf numFmtId="173" fontId="4" fillId="0" borderId="29" xfId="15" applyNumberFormat="1" applyBorder="1" applyAlignment="1">
      <alignment horizontal="center"/>
    </xf>
    <xf numFmtId="173" fontId="4" fillId="0" borderId="32" xfId="15" applyNumberFormat="1" applyBorder="1" applyAlignment="1">
      <alignment horizontal="center"/>
    </xf>
    <xf numFmtId="10" fontId="4" fillId="12" borderId="22" xfId="1" applyNumberFormat="1" applyFill="1" applyBorder="1" applyAlignment="1">
      <alignment vertical="center"/>
    </xf>
    <xf numFmtId="10" fontId="4" fillId="12" borderId="62" xfId="1" applyNumberFormat="1" applyFill="1" applyBorder="1" applyAlignment="1">
      <alignment horizontal="center"/>
    </xf>
    <xf numFmtId="2" fontId="0" fillId="12" borderId="45" xfId="0" applyNumberFormat="1" applyFill="1" applyBorder="1" applyAlignment="1">
      <alignment horizontal="center"/>
    </xf>
    <xf numFmtId="2" fontId="0" fillId="12" borderId="22" xfId="0" applyNumberFormat="1" applyFill="1" applyBorder="1" applyAlignment="1">
      <alignment horizontal="center"/>
    </xf>
    <xf numFmtId="9" fontId="4" fillId="12" borderId="45" xfId="1" applyFill="1" applyBorder="1" applyAlignment="1">
      <alignment horizontal="center"/>
    </xf>
    <xf numFmtId="9" fontId="4" fillId="12" borderId="22" xfId="1" applyFill="1" applyBorder="1" applyAlignment="1">
      <alignment horizontal="center"/>
    </xf>
    <xf numFmtId="174" fontId="4" fillId="12" borderId="45" xfId="11" applyNumberFormat="1" applyFill="1" applyBorder="1" applyAlignment="1">
      <alignment horizontal="center"/>
    </xf>
    <xf numFmtId="174" fontId="4" fillId="12" borderId="63" xfId="11" applyNumberFormat="1" applyFill="1" applyBorder="1" applyAlignment="1">
      <alignment horizontal="center"/>
    </xf>
    <xf numFmtId="9" fontId="4" fillId="12" borderId="62" xfId="1" applyFill="1" applyBorder="1" applyAlignment="1">
      <alignment horizontal="center"/>
    </xf>
    <xf numFmtId="9" fontId="4" fillId="12" borderId="63" xfId="1" applyFill="1" applyBorder="1" applyAlignment="1">
      <alignment horizontal="center"/>
    </xf>
    <xf numFmtId="10" fontId="4" fillId="12" borderId="45" xfId="1" applyNumberFormat="1" applyFill="1" applyBorder="1" applyAlignment="1">
      <alignment horizontal="center"/>
    </xf>
    <xf numFmtId="10" fontId="4" fillId="12" borderId="63" xfId="1" applyNumberFormat="1" applyFill="1" applyBorder="1" applyAlignment="1">
      <alignment horizontal="center"/>
    </xf>
    <xf numFmtId="172" fontId="17" fillId="0" borderId="34" xfId="1" applyNumberFormat="1" applyFont="1" applyFill="1" applyBorder="1" applyAlignment="1">
      <alignment horizontal="center" vertical="center" wrapText="1"/>
    </xf>
    <xf numFmtId="10" fontId="17" fillId="0" borderId="34" xfId="1" applyNumberFormat="1" applyFont="1" applyFill="1" applyBorder="1" applyAlignment="1">
      <alignment horizontal="center" vertical="center" wrapText="1"/>
    </xf>
    <xf numFmtId="4" fontId="17" fillId="0" borderId="34" xfId="3" applyNumberFormat="1" applyFont="1" applyFill="1" applyBorder="1" applyAlignment="1">
      <alignment horizontal="center" vertical="center"/>
    </xf>
    <xf numFmtId="175" fontId="17" fillId="0" borderId="34" xfId="3" applyNumberFormat="1" applyFont="1" applyFill="1" applyBorder="1" applyAlignment="1">
      <alignment horizontal="center" vertical="center"/>
    </xf>
    <xf numFmtId="9" fontId="6" fillId="0" borderId="34" xfId="1" applyNumberFormat="1" applyFont="1" applyFill="1" applyBorder="1" applyAlignment="1">
      <alignment horizontal="center" vertical="center" wrapText="1"/>
    </xf>
    <xf numFmtId="174" fontId="6" fillId="0" borderId="34" xfId="1" applyNumberFormat="1" applyFont="1" applyFill="1" applyBorder="1" applyAlignment="1">
      <alignment horizontal="center" vertical="center" wrapText="1"/>
    </xf>
    <xf numFmtId="0" fontId="17" fillId="0" borderId="66" xfId="0" applyFont="1" applyBorder="1" applyAlignment="1">
      <alignment horizontal="center" vertical="center" wrapText="1"/>
    </xf>
    <xf numFmtId="9" fontId="17" fillId="0" borderId="45" xfId="1" applyNumberFormat="1" applyFont="1" applyFill="1" applyBorder="1" applyAlignment="1">
      <alignment horizontal="center" vertical="center" wrapText="1"/>
    </xf>
    <xf numFmtId="14" fontId="8" fillId="0" borderId="70" xfId="0" applyNumberFormat="1" applyFont="1" applyBorder="1" applyAlignment="1">
      <alignment horizontal="center" vertical="center" wrapText="1"/>
    </xf>
    <xf numFmtId="14" fontId="17" fillId="0" borderId="70" xfId="0" applyNumberFormat="1" applyFont="1" applyBorder="1" applyAlignment="1">
      <alignment horizontal="center" vertical="center" wrapText="1"/>
    </xf>
    <xf numFmtId="2" fontId="17" fillId="0" borderId="34" xfId="15" applyNumberFormat="1" applyFont="1" applyFill="1" applyBorder="1" applyAlignment="1">
      <alignment horizontal="center" vertical="center"/>
    </xf>
    <xf numFmtId="171" fontId="17" fillId="0" borderId="34" xfId="3" applyNumberFormat="1" applyFont="1" applyFill="1" applyBorder="1" applyAlignment="1">
      <alignment horizontal="center" vertical="center"/>
    </xf>
    <xf numFmtId="173" fontId="3" fillId="0" borderId="0" xfId="7" applyNumberFormat="1" applyBorder="1" applyAlignment="1">
      <alignment horizontal="center"/>
    </xf>
    <xf numFmtId="172" fontId="17" fillId="9" borderId="34" xfId="1" applyNumberFormat="1" applyFont="1" applyFill="1" applyBorder="1" applyAlignment="1">
      <alignment horizontal="center" vertical="center" wrapText="1"/>
    </xf>
    <xf numFmtId="172" fontId="17" fillId="9" borderId="34" xfId="1" applyNumberFormat="1" applyFont="1" applyFill="1" applyBorder="1" applyAlignment="1">
      <alignment horizontal="center" vertical="center"/>
    </xf>
    <xf numFmtId="173" fontId="3" fillId="0" borderId="0" xfId="7" applyNumberFormat="1" applyBorder="1" applyAlignment="1">
      <alignment horizontal="right"/>
    </xf>
    <xf numFmtId="2" fontId="6" fillId="9" borderId="34" xfId="11" applyNumberFormat="1" applyFont="1" applyFill="1" applyBorder="1" applyAlignment="1">
      <alignment horizontal="center"/>
    </xf>
    <xf numFmtId="9" fontId="6" fillId="9" borderId="34" xfId="11" applyNumberFormat="1" applyFont="1" applyFill="1" applyBorder="1" applyAlignment="1">
      <alignment horizontal="center"/>
    </xf>
    <xf numFmtId="9" fontId="17" fillId="0" borderId="45" xfId="1" applyFont="1" applyBorder="1" applyAlignment="1">
      <alignment horizontal="center" vertical="center" wrapText="1"/>
    </xf>
    <xf numFmtId="42" fontId="3" fillId="0" borderId="0" xfId="29" applyFont="1" applyBorder="1" applyAlignment="1">
      <alignment horizontal="center"/>
    </xf>
    <xf numFmtId="0" fontId="3" fillId="8" borderId="26" xfId="7" applyFill="1" applyBorder="1" applyAlignment="1">
      <alignment horizontal="center"/>
    </xf>
    <xf numFmtId="173" fontId="0" fillId="0" borderId="33" xfId="15" applyNumberFormat="1" applyFont="1" applyBorder="1"/>
    <xf numFmtId="42" fontId="3" fillId="0" borderId="0" xfId="29" applyFont="1" applyAlignment="1">
      <alignment horizontal="center"/>
    </xf>
    <xf numFmtId="42" fontId="0" fillId="0" borderId="0" xfId="29" applyFont="1" applyAlignment="1">
      <alignment horizontal="right" vertical="center" wrapText="1"/>
    </xf>
    <xf numFmtId="173" fontId="0" fillId="0" borderId="28" xfId="15" applyNumberFormat="1" applyFont="1" applyBorder="1" applyAlignment="1">
      <alignment horizont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6" xfId="0" applyFont="1" applyBorder="1" applyAlignment="1">
      <alignment horizontal="center" vertical="center" wrapText="1"/>
    </xf>
    <xf numFmtId="0" fontId="0" fillId="0" borderId="1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8" fillId="3" borderId="18"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17" fillId="0" borderId="22" xfId="0" applyFont="1" applyBorder="1" applyAlignment="1">
      <alignment horizontal="center" vertical="center" wrapText="1"/>
    </xf>
    <xf numFmtId="0" fontId="20" fillId="5" borderId="25" xfId="0" applyFont="1" applyFill="1" applyBorder="1" applyAlignment="1">
      <alignment horizontal="center" vertical="center" wrapText="1"/>
    </xf>
    <xf numFmtId="0" fontId="20" fillId="5" borderId="26" xfId="0" applyFont="1" applyFill="1" applyBorder="1" applyAlignment="1">
      <alignment horizontal="center" vertical="center" wrapText="1"/>
    </xf>
    <xf numFmtId="0" fontId="20" fillId="5" borderId="2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17" fillId="0" borderId="29"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32" xfId="0" applyFont="1" applyBorder="1" applyAlignment="1">
      <alignment horizontal="left" vertical="center" wrapText="1"/>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8" fillId="0" borderId="3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3"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8" fillId="4" borderId="31" xfId="0" applyFont="1" applyFill="1" applyBorder="1" applyAlignment="1">
      <alignment horizontal="center" vertical="center" wrapText="1"/>
    </xf>
    <xf numFmtId="4" fontId="17" fillId="0" borderId="43" xfId="0" applyNumberFormat="1" applyFont="1" applyBorder="1" applyAlignment="1">
      <alignment horizontal="center" vertical="center" wrapText="1"/>
    </xf>
    <xf numFmtId="4" fontId="17" fillId="0" borderId="44" xfId="0" applyNumberFormat="1" applyFont="1" applyBorder="1" applyAlignment="1">
      <alignment horizontal="center" vertical="center" wrapText="1"/>
    </xf>
    <xf numFmtId="4" fontId="17" fillId="0" borderId="29" xfId="0" applyNumberFormat="1" applyFont="1" applyBorder="1" applyAlignment="1">
      <alignment horizontal="center" vertical="center" wrapText="1"/>
    </xf>
    <xf numFmtId="4" fontId="17" fillId="0" borderId="30" xfId="0" applyNumberFormat="1" applyFont="1" applyBorder="1" applyAlignment="1">
      <alignment horizontal="center" vertical="center" wrapText="1"/>
    </xf>
    <xf numFmtId="0" fontId="8" fillId="4" borderId="34"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9" fillId="0" borderId="32" xfId="3" applyFont="1" applyBorder="1" applyAlignment="1">
      <alignment horizontal="center" vertical="center" wrapText="1"/>
    </xf>
    <xf numFmtId="0" fontId="6" fillId="0" borderId="33" xfId="3" applyFont="1" applyBorder="1" applyAlignment="1">
      <alignment horizontal="center" vertical="center" wrapText="1"/>
    </xf>
    <xf numFmtId="0" fontId="17" fillId="0" borderId="34" xfId="3" applyFont="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6" fillId="0" borderId="32" xfId="3" applyFont="1" applyBorder="1" applyAlignment="1">
      <alignment horizontal="center"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5" fillId="4" borderId="39" xfId="0" applyFont="1" applyFill="1" applyBorder="1" applyAlignment="1">
      <alignment horizontal="center" vertical="center" wrapText="1"/>
    </xf>
    <xf numFmtId="0" fontId="5" fillId="4" borderId="38" xfId="0" applyFont="1" applyFill="1" applyBorder="1" applyAlignment="1">
      <alignment horizontal="center" vertical="center" wrapText="1"/>
    </xf>
    <xf numFmtId="0" fontId="17" fillId="0" borderId="39"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8" xfId="0" applyFont="1" applyBorder="1" applyAlignment="1">
      <alignment horizontal="center" vertical="center" wrapText="1"/>
    </xf>
    <xf numFmtId="0" fontId="20" fillId="5" borderId="51"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20" fillId="5" borderId="52" xfId="0" applyFont="1" applyFill="1" applyBorder="1" applyAlignment="1">
      <alignment horizontal="center" vertical="center" wrapText="1"/>
    </xf>
    <xf numFmtId="0" fontId="17" fillId="0" borderId="39" xfId="0" applyFont="1" applyBorder="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0" fillId="0" borderId="47"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49"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13" xfId="0" applyFont="1" applyBorder="1" applyAlignment="1">
      <alignment horizontal="center" vertical="center" wrapText="1"/>
    </xf>
    <xf numFmtId="0" fontId="17" fillId="0" borderId="11" xfId="0" applyFont="1" applyBorder="1" applyAlignment="1">
      <alignment horizontal="center" vertical="center" wrapText="1"/>
    </xf>
    <xf numFmtId="0" fontId="8" fillId="4" borderId="50" xfId="0" applyFont="1" applyFill="1" applyBorder="1" applyAlignment="1">
      <alignment horizontal="center" vertical="center" wrapText="1"/>
    </xf>
    <xf numFmtId="0" fontId="8" fillId="4" borderId="21" xfId="0" applyFont="1" applyFill="1" applyBorder="1" applyAlignment="1">
      <alignment horizontal="center" vertical="center" wrapText="1"/>
    </xf>
    <xf numFmtId="9" fontId="17" fillId="0" borderId="43" xfId="1" applyFont="1" applyBorder="1" applyAlignment="1">
      <alignment horizontal="center" vertical="center" wrapText="1"/>
    </xf>
    <xf numFmtId="9" fontId="17" fillId="0" borderId="44" xfId="1" applyFont="1" applyBorder="1" applyAlignment="1">
      <alignment horizontal="center" vertical="center" wrapText="1"/>
    </xf>
    <xf numFmtId="9" fontId="17" fillId="0" borderId="29" xfId="1" applyFont="1" applyBorder="1" applyAlignment="1">
      <alignment horizontal="center" vertical="center" wrapText="1"/>
    </xf>
    <xf numFmtId="9" fontId="17" fillId="0" borderId="30" xfId="1" applyFont="1" applyBorder="1" applyAlignment="1">
      <alignment horizontal="center" vertical="center" wrapText="1"/>
    </xf>
    <xf numFmtId="0" fontId="8" fillId="4" borderId="43" xfId="0" applyFont="1" applyFill="1" applyBorder="1" applyAlignment="1">
      <alignment horizontal="center" vertical="center" wrapText="1"/>
    </xf>
    <xf numFmtId="0" fontId="8" fillId="4" borderId="44"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30" xfId="0" applyFont="1" applyFill="1" applyBorder="1" applyAlignment="1">
      <alignment horizontal="center" vertical="center" wrapText="1"/>
    </xf>
    <xf numFmtId="9" fontId="17" fillId="0" borderId="45" xfId="1" applyFont="1" applyBorder="1" applyAlignment="1">
      <alignment horizontal="center" vertical="center" wrapText="1"/>
    </xf>
    <xf numFmtId="9" fontId="17" fillId="0" borderId="22" xfId="1" applyFont="1" applyBorder="1" applyAlignment="1">
      <alignment horizontal="center" vertical="center" wrapText="1"/>
    </xf>
    <xf numFmtId="0" fontId="8" fillId="4" borderId="45"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6" fillId="0" borderId="32" xfId="3" applyFont="1" applyBorder="1" applyAlignment="1">
      <alignment horizontal="justify" vertical="center" wrapText="1"/>
    </xf>
    <xf numFmtId="0" fontId="6" fillId="0" borderId="33" xfId="3" applyFont="1" applyBorder="1" applyAlignment="1">
      <alignment horizontal="justify"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wrapText="1"/>
    </xf>
    <xf numFmtId="3" fontId="17" fillId="0" borderId="43" xfId="0" applyNumberFormat="1" applyFont="1" applyBorder="1" applyAlignment="1">
      <alignment horizontal="center" vertical="center" wrapText="1"/>
    </xf>
    <xf numFmtId="3" fontId="17" fillId="0" borderId="44" xfId="0" applyNumberFormat="1" applyFont="1" applyBorder="1" applyAlignment="1">
      <alignment horizontal="center" vertical="center" wrapText="1"/>
    </xf>
    <xf numFmtId="3" fontId="17" fillId="0" borderId="29" xfId="0" applyNumberFormat="1" applyFont="1" applyBorder="1" applyAlignment="1">
      <alignment horizontal="center" vertical="center" wrapText="1"/>
    </xf>
    <xf numFmtId="3" fontId="17" fillId="0" borderId="30" xfId="0" applyNumberFormat="1" applyFont="1" applyBorder="1" applyAlignment="1">
      <alignment horizontal="center" vertical="center" wrapText="1"/>
    </xf>
    <xf numFmtId="0" fontId="17" fillId="0" borderId="34" xfId="3" applyFont="1" applyBorder="1" applyAlignment="1">
      <alignment horizontal="left" vertical="center" wrapText="1"/>
    </xf>
    <xf numFmtId="0" fontId="17" fillId="0" borderId="29"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30" xfId="0" applyFont="1" applyFill="1" applyBorder="1" applyAlignment="1">
      <alignment horizontal="center" vertical="center" wrapText="1"/>
    </xf>
    <xf numFmtId="9" fontId="17" fillId="0" borderId="34" xfId="0" applyNumberFormat="1" applyFont="1" applyBorder="1" applyAlignment="1">
      <alignment horizontal="center" vertical="center" wrapText="1"/>
    </xf>
    <xf numFmtId="0" fontId="30" fillId="0" borderId="32" xfId="0" applyFont="1" applyBorder="1" applyAlignment="1">
      <alignment horizontal="justify" vertical="justify" wrapText="1"/>
    </xf>
    <xf numFmtId="0" fontId="30" fillId="0" borderId="33" xfId="0" applyFont="1" applyBorder="1" applyAlignment="1">
      <alignment horizontal="justify" vertical="justify" wrapText="1"/>
    </xf>
    <xf numFmtId="0" fontId="6" fillId="0" borderId="34"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0" fillId="0" borderId="32" xfId="0" applyFont="1" applyBorder="1" applyAlignment="1">
      <alignment horizontal="left" vertical="justify" wrapText="1"/>
    </xf>
    <xf numFmtId="0" fontId="0" fillId="0" borderId="33" xfId="0" applyFont="1" applyBorder="1" applyAlignment="1">
      <alignment horizontal="left" vertical="justify" wrapText="1"/>
    </xf>
    <xf numFmtId="176" fontId="17" fillId="0" borderId="43" xfId="0" applyNumberFormat="1" applyFont="1" applyBorder="1" applyAlignment="1">
      <alignment horizontal="center" vertical="center" wrapText="1"/>
    </xf>
    <xf numFmtId="176" fontId="17" fillId="0" borderId="44" xfId="0" applyNumberFormat="1" applyFont="1" applyBorder="1" applyAlignment="1">
      <alignment horizontal="center" vertical="center" wrapText="1"/>
    </xf>
    <xf numFmtId="176" fontId="17" fillId="0" borderId="29" xfId="0" applyNumberFormat="1" applyFont="1" applyBorder="1" applyAlignment="1">
      <alignment horizontal="center" vertical="center" wrapText="1"/>
    </xf>
    <xf numFmtId="176" fontId="17" fillId="0" borderId="30" xfId="0" applyNumberFormat="1" applyFont="1" applyBorder="1" applyAlignment="1">
      <alignment horizontal="center" vertical="center" wrapText="1"/>
    </xf>
    <xf numFmtId="174" fontId="17" fillId="0" borderId="34" xfId="0" applyNumberFormat="1" applyFont="1" applyBorder="1" applyAlignment="1">
      <alignment horizontal="center" vertical="center" wrapText="1"/>
    </xf>
    <xf numFmtId="0" fontId="17" fillId="0" borderId="33" xfId="0" applyFont="1" applyBorder="1" applyAlignment="1">
      <alignment horizontal="left" vertical="center" wrapText="1"/>
    </xf>
    <xf numFmtId="0" fontId="9" fillId="0" borderId="0" xfId="16" applyFont="1" applyAlignment="1">
      <alignment horizontal="center" vertical="center" wrapText="1"/>
    </xf>
    <xf numFmtId="0" fontId="8" fillId="2" borderId="1" xfId="16" applyFont="1" applyFill="1" applyBorder="1" applyAlignment="1">
      <alignment horizontal="center" vertical="center" wrapText="1"/>
    </xf>
    <xf numFmtId="0" fontId="8" fillId="2" borderId="2" xfId="16" applyFont="1" applyFill="1" applyBorder="1" applyAlignment="1">
      <alignment horizontal="center" vertical="center" wrapText="1"/>
    </xf>
    <xf numFmtId="0" fontId="8" fillId="2" borderId="3" xfId="16" applyFont="1" applyFill="1" applyBorder="1" applyAlignment="1">
      <alignment horizontal="center" vertical="center" wrapText="1"/>
    </xf>
    <xf numFmtId="0" fontId="4" fillId="0" borderId="1" xfId="16" applyBorder="1" applyAlignment="1">
      <alignment horizontal="center" vertical="center" wrapText="1"/>
    </xf>
    <xf numFmtId="0" fontId="4" fillId="0" borderId="6" xfId="16" applyBorder="1" applyAlignment="1">
      <alignment horizontal="center" vertical="center" wrapText="1"/>
    </xf>
    <xf numFmtId="0" fontId="4" fillId="0" borderId="12" xfId="16" applyBorder="1" applyAlignment="1">
      <alignment horizontal="center" vertical="center" wrapText="1"/>
    </xf>
    <xf numFmtId="0" fontId="8" fillId="0" borderId="1" xfId="16" applyFont="1" applyBorder="1" applyAlignment="1">
      <alignment horizontal="center" vertical="center" wrapText="1"/>
    </xf>
    <xf numFmtId="0" fontId="8" fillId="0" borderId="2" xfId="16" applyFont="1" applyBorder="1" applyAlignment="1">
      <alignment horizontal="center" vertical="center" wrapText="1"/>
    </xf>
    <xf numFmtId="0" fontId="8" fillId="0" borderId="3" xfId="16" applyFont="1" applyBorder="1" applyAlignment="1">
      <alignment horizontal="center" vertical="center" wrapText="1"/>
    </xf>
    <xf numFmtId="0" fontId="8" fillId="0" borderId="7" xfId="16" applyFont="1" applyBorder="1" applyAlignment="1">
      <alignment horizontal="center" vertical="center" wrapText="1"/>
    </xf>
    <xf numFmtId="0" fontId="8" fillId="0" borderId="8" xfId="16" applyFont="1" applyBorder="1" applyAlignment="1">
      <alignment horizontal="center" vertical="center" wrapText="1"/>
    </xf>
    <xf numFmtId="0" fontId="8" fillId="0" borderId="9" xfId="16" applyFont="1" applyBorder="1" applyAlignment="1">
      <alignment horizontal="center" vertical="center" wrapText="1"/>
    </xf>
    <xf numFmtId="0" fontId="9" fillId="0" borderId="4" xfId="16" applyFont="1" applyBorder="1" applyAlignment="1">
      <alignment horizontal="center" vertical="center" wrapText="1"/>
    </xf>
    <xf numFmtId="0" fontId="9" fillId="0" borderId="5" xfId="16" applyFont="1" applyBorder="1" applyAlignment="1">
      <alignment horizontal="center" vertical="center" wrapText="1"/>
    </xf>
    <xf numFmtId="0" fontId="9" fillId="0" borderId="10" xfId="16" applyFont="1" applyBorder="1" applyAlignment="1">
      <alignment horizontal="center" vertical="center" wrapText="1"/>
    </xf>
    <xf numFmtId="0" fontId="9" fillId="0" borderId="11" xfId="16" applyFont="1" applyBorder="1" applyAlignment="1">
      <alignment horizontal="center" vertical="center" wrapText="1"/>
    </xf>
    <xf numFmtId="0" fontId="8" fillId="0" borderId="13" xfId="16" applyFont="1" applyBorder="1" applyAlignment="1">
      <alignment horizontal="center" vertical="center" wrapText="1"/>
    </xf>
    <xf numFmtId="0" fontId="8" fillId="0" borderId="14" xfId="16" applyFont="1" applyBorder="1" applyAlignment="1">
      <alignment horizontal="center" vertical="center" wrapText="1"/>
    </xf>
    <xf numFmtId="0" fontId="8" fillId="0" borderId="15" xfId="16" applyFont="1" applyBorder="1" applyAlignment="1">
      <alignment horizontal="center" vertical="center" wrapText="1"/>
    </xf>
    <xf numFmtId="0" fontId="9" fillId="0" borderId="14" xfId="16" applyFont="1" applyBorder="1" applyAlignment="1">
      <alignment horizontal="center" vertical="center" wrapText="1"/>
    </xf>
    <xf numFmtId="0" fontId="9" fillId="0" borderId="15" xfId="16" applyFont="1" applyBorder="1" applyAlignment="1">
      <alignment horizontal="center" vertical="center" wrapText="1"/>
    </xf>
    <xf numFmtId="14" fontId="9" fillId="0" borderId="65" xfId="0" applyNumberFormat="1" applyFont="1" applyBorder="1" applyAlignment="1">
      <alignment horizontal="center" vertical="center" wrapText="1"/>
    </xf>
    <xf numFmtId="0" fontId="32" fillId="0" borderId="67" xfId="0" applyFont="1" applyBorder="1"/>
    <xf numFmtId="0" fontId="32" fillId="0" borderId="68" xfId="0" applyFont="1" applyBorder="1"/>
    <xf numFmtId="0" fontId="17" fillId="0" borderId="32" xfId="16" applyFont="1" applyBorder="1" applyAlignment="1">
      <alignment horizontal="left" vertical="center" wrapText="1"/>
    </xf>
    <xf numFmtId="0" fontId="17" fillId="0" borderId="33" xfId="16" applyFont="1" applyBorder="1" applyAlignment="1">
      <alignment horizontal="left" vertical="center" wrapText="1"/>
    </xf>
    <xf numFmtId="0" fontId="17" fillId="0" borderId="32" xfId="16" applyFont="1" applyBorder="1" applyAlignment="1">
      <alignment horizontal="center" vertical="center" wrapText="1"/>
    </xf>
    <xf numFmtId="0" fontId="17" fillId="0" borderId="33" xfId="16" applyFont="1" applyBorder="1" applyAlignment="1">
      <alignment horizontal="center" vertical="center" wrapText="1"/>
    </xf>
    <xf numFmtId="14" fontId="6" fillId="0" borderId="65" xfId="0" applyNumberFormat="1" applyFont="1" applyBorder="1" applyAlignment="1">
      <alignment horizontal="center" vertical="center" wrapText="1"/>
    </xf>
    <xf numFmtId="0" fontId="32" fillId="0" borderId="69" xfId="0" applyFont="1" applyBorder="1"/>
    <xf numFmtId="0" fontId="5" fillId="2" borderId="13" xfId="16" applyFont="1" applyFill="1" applyBorder="1" applyAlignment="1">
      <alignment horizontal="center" vertical="center" wrapText="1"/>
    </xf>
    <xf numFmtId="0" fontId="5" fillId="2" borderId="14" xfId="16" applyFont="1" applyFill="1" applyBorder="1" applyAlignment="1">
      <alignment horizontal="center" vertical="center" wrapText="1"/>
    </xf>
    <xf numFmtId="0" fontId="5" fillId="2" borderId="15" xfId="16" applyFont="1" applyFill="1" applyBorder="1" applyAlignment="1">
      <alignment horizontal="center" vertical="center" wrapText="1"/>
    </xf>
    <xf numFmtId="0" fontId="5" fillId="2" borderId="36" xfId="16" applyFont="1" applyFill="1" applyBorder="1" applyAlignment="1">
      <alignment horizontal="center" vertical="center" wrapText="1"/>
    </xf>
    <xf numFmtId="0" fontId="5" fillId="2" borderId="4" xfId="16" applyFont="1" applyFill="1" applyBorder="1" applyAlignment="1">
      <alignment horizontal="center" vertical="center" wrapText="1"/>
    </xf>
    <xf numFmtId="0" fontId="5" fillId="2" borderId="5" xfId="16" applyFont="1" applyFill="1" applyBorder="1" applyAlignment="1">
      <alignment horizontal="center" vertical="center" wrapText="1"/>
    </xf>
    <xf numFmtId="0" fontId="9" fillId="4" borderId="39" xfId="16" applyFont="1" applyFill="1" applyBorder="1" applyAlignment="1">
      <alignment horizontal="center" vertical="center" wrapText="1"/>
    </xf>
    <xf numFmtId="0" fontId="9" fillId="4" borderId="38" xfId="16" applyFont="1" applyFill="1" applyBorder="1" applyAlignment="1">
      <alignment horizontal="center" vertical="center" wrapText="1"/>
    </xf>
    <xf numFmtId="0" fontId="8" fillId="4" borderId="16" xfId="16" applyFont="1" applyFill="1" applyBorder="1" applyAlignment="1">
      <alignment horizontal="center" vertical="center" wrapText="1"/>
    </xf>
    <xf numFmtId="0" fontId="8" fillId="4" borderId="0" xfId="16" applyFont="1" applyFill="1" applyBorder="1" applyAlignment="1">
      <alignment horizontal="center" vertical="center" wrapText="1"/>
    </xf>
    <xf numFmtId="0" fontId="8" fillId="4" borderId="43" xfId="16" applyFont="1" applyFill="1" applyBorder="1" applyAlignment="1">
      <alignment horizontal="center" vertical="center" wrapText="1"/>
    </xf>
    <xf numFmtId="0" fontId="8" fillId="4" borderId="29" xfId="16" applyFont="1" applyFill="1" applyBorder="1" applyAlignment="1">
      <alignment horizontal="center" vertical="center" wrapText="1"/>
    </xf>
    <xf numFmtId="0" fontId="17" fillId="0" borderId="34" xfId="16" applyFont="1" applyBorder="1" applyAlignment="1">
      <alignment horizontal="center" vertical="center" wrapText="1"/>
    </xf>
    <xf numFmtId="0" fontId="8" fillId="4" borderId="34" xfId="16" applyFont="1" applyFill="1" applyBorder="1" applyAlignment="1">
      <alignment horizontal="center" vertical="center" wrapText="1"/>
    </xf>
    <xf numFmtId="9" fontId="8" fillId="0" borderId="34" xfId="16" applyNumberFormat="1" applyFont="1" applyBorder="1" applyAlignment="1">
      <alignment horizontal="center" vertical="center" wrapText="1"/>
    </xf>
    <xf numFmtId="0" fontId="8" fillId="0" borderId="34" xfId="16" applyFont="1" applyBorder="1" applyAlignment="1">
      <alignment horizontal="center" vertical="center" wrapText="1"/>
    </xf>
    <xf numFmtId="0" fontId="8" fillId="3" borderId="18" xfId="16" applyFont="1" applyFill="1" applyBorder="1" applyAlignment="1">
      <alignment horizontal="center" vertical="center" wrapText="1"/>
    </xf>
    <xf numFmtId="0" fontId="8" fillId="3" borderId="19" xfId="16" applyFont="1" applyFill="1" applyBorder="1" applyAlignment="1">
      <alignment horizontal="center" vertical="center" wrapText="1"/>
    </xf>
    <xf numFmtId="0" fontId="8" fillId="3" borderId="20" xfId="16" applyFont="1" applyFill="1" applyBorder="1" applyAlignment="1">
      <alignment horizontal="center" vertical="center" wrapText="1"/>
    </xf>
    <xf numFmtId="0" fontId="17" fillId="0" borderId="22" xfId="16" applyFont="1" applyBorder="1" applyAlignment="1">
      <alignment horizontal="center" vertical="center" wrapText="1"/>
    </xf>
    <xf numFmtId="0" fontId="8" fillId="5" borderId="25" xfId="16" applyFont="1" applyFill="1" applyBorder="1" applyAlignment="1">
      <alignment horizontal="center" vertical="center" wrapText="1"/>
    </xf>
    <xf numFmtId="0" fontId="8" fillId="5" borderId="26" xfId="16" applyFont="1" applyFill="1" applyBorder="1" applyAlignment="1">
      <alignment horizontal="center" vertical="center" wrapText="1"/>
    </xf>
    <xf numFmtId="0" fontId="8" fillId="5" borderId="27" xfId="16" applyFont="1" applyFill="1" applyBorder="1" applyAlignment="1">
      <alignment horizontal="center" vertical="center" wrapText="1"/>
    </xf>
    <xf numFmtId="0" fontId="5" fillId="3" borderId="18" xfId="16" applyFont="1" applyFill="1" applyBorder="1" applyAlignment="1">
      <alignment horizontal="center" vertical="center" wrapText="1"/>
    </xf>
    <xf numFmtId="0" fontId="5" fillId="3" borderId="19" xfId="16" applyFont="1" applyFill="1" applyBorder="1" applyAlignment="1">
      <alignment horizontal="center" vertical="center" wrapText="1"/>
    </xf>
    <xf numFmtId="0" fontId="5" fillId="3" borderId="2" xfId="16" applyFont="1" applyFill="1" applyBorder="1" applyAlignment="1">
      <alignment horizontal="center" vertical="center" wrapText="1"/>
    </xf>
    <xf numFmtId="0" fontId="5" fillId="3" borderId="3" xfId="16" applyFont="1" applyFill="1" applyBorder="1" applyAlignment="1">
      <alignment horizontal="center" vertical="center" wrapText="1"/>
    </xf>
    <xf numFmtId="0" fontId="17" fillId="0" borderId="29" xfId="16" applyFont="1" applyBorder="1" applyAlignment="1">
      <alignment horizontal="center" vertical="center" wrapText="1"/>
    </xf>
    <xf numFmtId="0" fontId="17" fillId="0" borderId="8" xfId="16" applyFont="1" applyBorder="1" applyAlignment="1">
      <alignment horizontal="center" vertical="center" wrapText="1"/>
    </xf>
    <xf numFmtId="0" fontId="17" fillId="0" borderId="30" xfId="16" applyFont="1" applyBorder="1" applyAlignment="1">
      <alignment horizontal="center" vertical="center" wrapText="1"/>
    </xf>
    <xf numFmtId="0" fontId="8" fillId="4" borderId="36" xfId="16" applyFont="1" applyFill="1" applyBorder="1" applyAlignment="1">
      <alignment horizontal="center" vertical="center" wrapText="1"/>
    </xf>
    <xf numFmtId="0" fontId="8" fillId="4" borderId="38" xfId="16" applyFont="1" applyFill="1" applyBorder="1" applyAlignment="1">
      <alignment horizontal="center" vertical="center" wrapText="1"/>
    </xf>
    <xf numFmtId="0" fontId="8" fillId="4" borderId="13" xfId="16" applyFont="1" applyFill="1" applyBorder="1" applyAlignment="1">
      <alignment horizontal="center" vertical="center" wrapText="1"/>
    </xf>
    <xf numFmtId="0" fontId="8" fillId="4" borderId="52" xfId="16" applyFont="1" applyFill="1" applyBorder="1" applyAlignment="1">
      <alignment horizontal="center" vertical="center" wrapText="1"/>
    </xf>
    <xf numFmtId="0" fontId="17" fillId="0" borderId="34" xfId="16" applyFont="1" applyBorder="1" applyAlignment="1">
      <alignment horizontal="center" wrapText="1"/>
    </xf>
    <xf numFmtId="0" fontId="17" fillId="0" borderId="10" xfId="16" applyFont="1" applyBorder="1" applyAlignment="1">
      <alignment horizontal="center" vertical="center" wrapText="1"/>
    </xf>
    <xf numFmtId="0" fontId="8" fillId="0" borderId="32" xfId="16" applyFont="1" applyBorder="1" applyAlignment="1">
      <alignment horizontal="center" vertical="center" wrapText="1"/>
    </xf>
    <xf numFmtId="0" fontId="8" fillId="0" borderId="10" xfId="16" applyFont="1" applyBorder="1" applyAlignment="1">
      <alignment horizontal="center" vertical="center" wrapText="1"/>
    </xf>
    <xf numFmtId="0" fontId="8" fillId="0" borderId="33" xfId="16" applyFont="1" applyBorder="1" applyAlignment="1">
      <alignment horizontal="center" vertical="center" wrapText="1"/>
    </xf>
    <xf numFmtId="0" fontId="17" fillId="0" borderId="10" xfId="16" applyFont="1" applyBorder="1" applyAlignment="1">
      <alignment horizontal="left" vertical="center" wrapText="1"/>
    </xf>
    <xf numFmtId="0" fontId="5" fillId="2" borderId="1" xfId="16" applyFont="1" applyFill="1" applyBorder="1" applyAlignment="1">
      <alignment horizontal="center" vertical="center" wrapText="1"/>
    </xf>
    <xf numFmtId="0" fontId="5" fillId="2" borderId="2" xfId="16" applyFont="1" applyFill="1" applyBorder="1" applyAlignment="1">
      <alignment horizontal="center" vertical="center" wrapText="1"/>
    </xf>
    <xf numFmtId="0" fontId="5" fillId="2" borderId="3" xfId="16" applyFont="1" applyFill="1" applyBorder="1" applyAlignment="1">
      <alignment horizontal="center" vertical="center" wrapText="1"/>
    </xf>
    <xf numFmtId="0" fontId="6" fillId="0" borderId="28" xfId="0" applyFont="1" applyBorder="1" applyAlignment="1">
      <alignment horizontal="justify" vertical="justify" wrapText="1"/>
    </xf>
    <xf numFmtId="0" fontId="6" fillId="0" borderId="45" xfId="0" applyFont="1" applyBorder="1" applyAlignment="1">
      <alignment horizontal="center" vertical="center" wrapText="1"/>
    </xf>
    <xf numFmtId="0" fontId="17" fillId="11" borderId="29" xfId="0" applyFont="1" applyFill="1" applyBorder="1" applyAlignment="1">
      <alignment horizontal="center" vertical="center" wrapText="1"/>
    </xf>
    <xf numFmtId="0" fontId="17" fillId="11" borderId="8" xfId="0" applyFont="1" applyFill="1" applyBorder="1" applyAlignment="1">
      <alignment horizontal="center" vertical="center" wrapText="1"/>
    </xf>
    <xf numFmtId="0" fontId="17" fillId="11" borderId="30" xfId="0" applyFont="1" applyFill="1" applyBorder="1" applyAlignment="1">
      <alignment horizontal="center" vertical="center" wrapText="1"/>
    </xf>
    <xf numFmtId="9" fontId="4" fillId="12" borderId="45" xfId="1" applyFont="1" applyFill="1" applyBorder="1" applyAlignment="1">
      <alignment horizontal="center" vertical="center"/>
    </xf>
    <xf numFmtId="9" fontId="4" fillId="12" borderId="22" xfId="1" applyFont="1" applyFill="1" applyBorder="1" applyAlignment="1">
      <alignment horizontal="center" vertical="center"/>
    </xf>
    <xf numFmtId="9" fontId="4" fillId="12" borderId="62" xfId="1" applyFill="1" applyBorder="1" applyAlignment="1">
      <alignment horizontal="center" vertical="center"/>
    </xf>
    <xf numFmtId="9" fontId="4" fillId="12" borderId="22" xfId="1" applyFill="1" applyBorder="1" applyAlignment="1">
      <alignment horizontal="center" vertical="center"/>
    </xf>
    <xf numFmtId="0" fontId="6" fillId="0" borderId="34" xfId="11" applyFont="1" applyBorder="1" applyAlignment="1">
      <alignment horizontal="center" vertical="center" wrapText="1"/>
    </xf>
    <xf numFmtId="0" fontId="6" fillId="0" borderId="28" xfId="11" applyFont="1" applyBorder="1" applyAlignment="1">
      <alignment horizontal="center" vertical="center" wrapText="1"/>
    </xf>
    <xf numFmtId="2" fontId="6" fillId="0" borderId="34" xfId="11" applyNumberFormat="1" applyFont="1" applyBorder="1" applyAlignment="1">
      <alignment vertical="center" wrapText="1"/>
    </xf>
    <xf numFmtId="2" fontId="6" fillId="0" borderId="28" xfId="11" applyNumberFormat="1" applyFont="1" applyBorder="1" applyAlignment="1">
      <alignment vertical="center" wrapText="1"/>
    </xf>
    <xf numFmtId="9" fontId="4" fillId="12" borderId="45" xfId="1" applyFill="1" applyBorder="1" applyAlignment="1">
      <alignment horizontal="center" vertical="center"/>
    </xf>
    <xf numFmtId="9" fontId="4" fillId="12" borderId="63" xfId="1" applyFill="1" applyBorder="1" applyAlignment="1">
      <alignment horizontal="center" vertical="center"/>
    </xf>
    <xf numFmtId="174" fontId="4" fillId="12" borderId="45" xfId="11" applyNumberFormat="1" applyFill="1" applyBorder="1" applyAlignment="1">
      <alignment horizontal="center" vertical="center"/>
    </xf>
    <xf numFmtId="174" fontId="4" fillId="12" borderId="63" xfId="11" applyNumberFormat="1" applyFill="1" applyBorder="1" applyAlignment="1">
      <alignment horizontal="center" vertical="center"/>
    </xf>
    <xf numFmtId="9" fontId="4" fillId="12" borderId="63" xfId="1" applyFont="1" applyFill="1" applyBorder="1" applyAlignment="1">
      <alignment horizontal="center" vertical="center"/>
    </xf>
    <xf numFmtId="0" fontId="29" fillId="0" borderId="26" xfId="7" applyFont="1" applyBorder="1" applyAlignment="1">
      <alignment horizontal="center"/>
    </xf>
    <xf numFmtId="0" fontId="9" fillId="0" borderId="47" xfId="11" applyFont="1" applyBorder="1" applyAlignment="1">
      <alignment horizontal="center" vertical="center"/>
    </xf>
    <xf numFmtId="0" fontId="9" fillId="0" borderId="49" xfId="11" applyFont="1" applyBorder="1" applyAlignment="1">
      <alignment horizontal="center" vertical="center"/>
    </xf>
    <xf numFmtId="9" fontId="4" fillId="12" borderId="22" xfId="1" applyNumberFormat="1" applyFill="1" applyBorder="1" applyAlignment="1">
      <alignment horizontal="center" vertical="center"/>
    </xf>
    <xf numFmtId="9" fontId="4" fillId="12" borderId="34" xfId="1" applyNumberFormat="1" applyFill="1" applyBorder="1" applyAlignment="1">
      <alignment horizontal="center" vertical="center"/>
    </xf>
    <xf numFmtId="172" fontId="4" fillId="12" borderId="45" xfId="1" applyNumberFormat="1" applyFill="1" applyBorder="1" applyAlignment="1">
      <alignment horizontal="center" vertical="center"/>
    </xf>
    <xf numFmtId="172" fontId="4" fillId="12" borderId="63" xfId="1" applyNumberFormat="1" applyFill="1" applyBorder="1" applyAlignment="1">
      <alignment horizontal="center" vertical="center"/>
    </xf>
    <xf numFmtId="9" fontId="4" fillId="12" borderId="34" xfId="1" applyFill="1" applyBorder="1" applyAlignment="1">
      <alignment horizontal="center" vertical="center"/>
    </xf>
    <xf numFmtId="2" fontId="4" fillId="12" borderId="34" xfId="1" applyNumberFormat="1" applyFill="1" applyBorder="1" applyAlignment="1">
      <alignment horizontal="center" vertical="center"/>
    </xf>
    <xf numFmtId="2" fontId="4" fillId="12" borderId="28" xfId="1" applyNumberFormat="1" applyFill="1" applyBorder="1" applyAlignment="1">
      <alignment horizontal="center" vertical="center"/>
    </xf>
    <xf numFmtId="2" fontId="4" fillId="12" borderId="45" xfId="1" applyNumberFormat="1" applyFill="1" applyBorder="1" applyAlignment="1">
      <alignment horizontal="center" vertical="center"/>
    </xf>
    <xf numFmtId="2" fontId="4" fillId="12" borderId="63" xfId="1" applyNumberFormat="1" applyFill="1" applyBorder="1" applyAlignment="1">
      <alignment horizontal="center" vertical="center"/>
    </xf>
    <xf numFmtId="9" fontId="4" fillId="12" borderId="62" xfId="1" applyFont="1" applyFill="1" applyBorder="1" applyAlignment="1">
      <alignment horizontal="center" vertical="center"/>
    </xf>
    <xf numFmtId="0" fontId="9" fillId="0" borderId="47" xfId="11" applyFont="1" applyBorder="1" applyAlignment="1">
      <alignment horizontal="center" vertical="center" wrapText="1"/>
    </xf>
    <xf numFmtId="0" fontId="9" fillId="0" borderId="49" xfId="11" applyFont="1" applyBorder="1" applyAlignment="1">
      <alignment horizontal="center" vertical="center" wrapText="1"/>
    </xf>
    <xf numFmtId="172" fontId="4" fillId="12" borderId="34" xfId="1" applyNumberFormat="1" applyFill="1" applyBorder="1" applyAlignment="1">
      <alignment horizontal="center" vertical="center"/>
    </xf>
    <xf numFmtId="172" fontId="4" fillId="12" borderId="22" xfId="1" applyNumberFormat="1" applyFill="1" applyBorder="1" applyAlignment="1">
      <alignment horizontal="center" vertical="center"/>
    </xf>
    <xf numFmtId="2" fontId="0" fillId="12" borderId="2" xfId="0" applyNumberFormat="1" applyFill="1" applyBorder="1" applyAlignment="1">
      <alignment horizontal="center" vertical="center"/>
    </xf>
    <xf numFmtId="2" fontId="0" fillId="12" borderId="0" xfId="0" applyNumberFormat="1" applyFill="1" applyBorder="1" applyAlignment="1">
      <alignment horizontal="center" vertical="center"/>
    </xf>
    <xf numFmtId="2" fontId="0" fillId="12" borderId="62" xfId="0" applyNumberFormat="1" applyFill="1" applyBorder="1" applyAlignment="1">
      <alignment horizontal="center" vertical="center"/>
    </xf>
    <xf numFmtId="2" fontId="0" fillId="12" borderId="22" xfId="0" applyNumberFormat="1" applyFill="1" applyBorder="1" applyAlignment="1">
      <alignment horizontal="center" vertical="center"/>
    </xf>
    <xf numFmtId="2" fontId="4" fillId="12" borderId="45" xfId="11" applyNumberFormat="1" applyFill="1" applyBorder="1" applyAlignment="1">
      <alignment horizontal="center" vertical="center"/>
    </xf>
    <xf numFmtId="2" fontId="4" fillId="12" borderId="22" xfId="11" applyNumberFormat="1" applyFill="1" applyBorder="1" applyAlignment="1">
      <alignment horizontal="center" vertical="center"/>
    </xf>
    <xf numFmtId="10" fontId="4" fillId="12" borderId="34" xfId="1" applyNumberFormat="1" applyFill="1" applyBorder="1" applyAlignment="1">
      <alignment horizontal="center" vertical="center"/>
    </xf>
    <xf numFmtId="10" fontId="4" fillId="12" borderId="45" xfId="1" applyNumberFormat="1" applyFill="1" applyBorder="1" applyAlignment="1">
      <alignment horizontal="center" vertical="center"/>
    </xf>
    <xf numFmtId="10" fontId="4" fillId="12" borderId="22" xfId="1" applyNumberFormat="1" applyFill="1" applyBorder="1" applyAlignment="1">
      <alignment horizontal="center" vertical="center"/>
    </xf>
    <xf numFmtId="2" fontId="6" fillId="0" borderId="40" xfId="11" applyNumberFormat="1" applyFont="1" applyBorder="1" applyAlignment="1">
      <alignment horizontal="center" vertical="center" wrapText="1"/>
    </xf>
    <xf numFmtId="2" fontId="6" fillId="0" borderId="34" xfId="11" applyNumberFormat="1" applyFont="1" applyBorder="1" applyAlignment="1">
      <alignment horizontal="center" vertical="center" wrapText="1"/>
    </xf>
    <xf numFmtId="2" fontId="6" fillId="0" borderId="40" xfId="11" applyNumberFormat="1" applyFont="1" applyBorder="1" applyAlignment="1">
      <alignment vertical="center" wrapText="1"/>
    </xf>
    <xf numFmtId="2" fontId="4" fillId="12" borderId="40" xfId="11" applyNumberFormat="1" applyFill="1" applyBorder="1" applyAlignment="1">
      <alignment horizontal="center" vertical="center"/>
    </xf>
    <xf numFmtId="2" fontId="4" fillId="12" borderId="34" xfId="11" applyNumberFormat="1" applyFill="1" applyBorder="1" applyAlignment="1">
      <alignment horizontal="center" vertical="center"/>
    </xf>
    <xf numFmtId="171" fontId="0" fillId="12" borderId="2" xfId="0" applyNumberFormat="1" applyFill="1" applyBorder="1" applyAlignment="1">
      <alignment horizontal="center" vertical="center"/>
    </xf>
    <xf numFmtId="171" fontId="0" fillId="12" borderId="0" xfId="0" applyNumberFormat="1" applyFill="1" applyBorder="1" applyAlignment="1">
      <alignment horizontal="center" vertical="center"/>
    </xf>
    <xf numFmtId="49" fontId="5" fillId="0" borderId="0" xfId="3" applyNumberFormat="1" applyFont="1" applyAlignment="1">
      <alignment horizontal="center"/>
    </xf>
    <xf numFmtId="49" fontId="5" fillId="0" borderId="0" xfId="0" applyNumberFormat="1" applyFont="1" applyAlignment="1">
      <alignment horizontal="center"/>
    </xf>
    <xf numFmtId="10" fontId="17" fillId="9" borderId="34" xfId="1" applyNumberFormat="1" applyFont="1" applyFill="1" applyBorder="1" applyAlignment="1">
      <alignment horizontal="center" vertical="center"/>
    </xf>
  </cellXfs>
  <cellStyles count="30">
    <cellStyle name="Millares" xfId="6" builtinId="3"/>
    <cellStyle name="Millares [0] 2" xfId="23"/>
    <cellStyle name="Millares 2" xfId="2"/>
    <cellStyle name="Millares 2 2" xfId="4"/>
    <cellStyle name="Millares 2 3" xfId="21"/>
    <cellStyle name="Millares 3" xfId="9"/>
    <cellStyle name="Millares 4" xfId="18"/>
    <cellStyle name="Millares 5" xfId="27"/>
    <cellStyle name="Millares 6" xfId="28"/>
    <cellStyle name="Moneda" xfId="15" builtinId="4"/>
    <cellStyle name="Moneda [0]" xfId="29" builtinId="7"/>
    <cellStyle name="Moneda 2" xfId="20"/>
    <cellStyle name="Moneda 3" xfId="22"/>
    <cellStyle name="Moneda 3 2" xfId="26"/>
    <cellStyle name="Normal" xfId="0" builtinId="0"/>
    <cellStyle name="Normal 10" xfId="10"/>
    <cellStyle name="Normal 2" xfId="3"/>
    <cellStyle name="Normal 2 10" xfId="11"/>
    <cellStyle name="Normal 2 2" xfId="13"/>
    <cellStyle name="Normal 2 2 2" xfId="25"/>
    <cellStyle name="Normal 2 2 3" xfId="24"/>
    <cellStyle name="Normal 3" xfId="7"/>
    <cellStyle name="Normal 3 2" xfId="8"/>
    <cellStyle name="Normal 4" xfId="14"/>
    <cellStyle name="Normal 4 2" xfId="16"/>
    <cellStyle name="Normal 5" xfId="17"/>
    <cellStyle name="Porcentaje" xfId="1" builtinId="5"/>
    <cellStyle name="Porcentaje 2" xfId="5"/>
    <cellStyle name="Porcentaje 3" xfId="12"/>
    <cellStyle name="Porcentaje 4"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ES" b="1">
                <a:solidFill>
                  <a:sysClr val="windowText" lastClr="000000"/>
                </a:solidFill>
              </a:rPr>
              <a:t>COMPORTAMIENTO DEL INDICADOR</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219"/>
        <c:axId val="1443833216"/>
        <c:axId val="1443828320"/>
      </c:barChart>
      <c:catAx>
        <c:axId val="1443833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43828320"/>
        <c:crosses val="autoZero"/>
        <c:auto val="1"/>
        <c:lblAlgn val="ctr"/>
        <c:lblOffset val="100"/>
        <c:noMultiLvlLbl val="0"/>
      </c:catAx>
      <c:valAx>
        <c:axId val="144382832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43833216"/>
        <c:crosses val="autoZero"/>
        <c:crossBetween val="between"/>
      </c:valAx>
      <c:spPr>
        <a:noFill/>
        <a:ln w="25400">
          <a:noFill/>
        </a:ln>
      </c:spPr>
    </c:plotArea>
    <c:legend>
      <c:legendPos val="r"/>
      <c:layout>
        <c:manualLayout>
          <c:xMode val="edge"/>
          <c:yMode val="edge"/>
          <c:x val="0.43111218639569615"/>
          <c:y val="0.93349235455157165"/>
          <c:w val="0.1110327399732608"/>
          <c:h val="6.6507591933157501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144" l="0.70000000000000062" r="0.70000000000000062" t="0.750000000000001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lumMod val="65000"/>
                    <a:lumOff val="35000"/>
                  </a:schemeClr>
                </a:solidFill>
                <a:latin typeface="+mn-lt"/>
                <a:ea typeface="+mn-ea"/>
                <a:cs typeface="+mn-cs"/>
              </a:defRPr>
            </a:pPr>
            <a:r>
              <a:rPr lang="es-ES"/>
              <a:t>SOLIDEZ FINANCIERA A CORTO PLAZO DEL INSTITUTO</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'FINANCIEROS SITUAC24-1'!$B$23</c:f>
              <c:strCache>
                <c:ptCount val="1"/>
                <c:pt idx="0">
                  <c:v>Meta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'FINANCIEROS SITUAC24-1'!$A$24:$A$27</c:f>
              <c:strCache>
                <c:ptCount val="4"/>
                <c:pt idx="0">
                  <c:v>ENERO A MARZO</c:v>
                </c:pt>
                <c:pt idx="1">
                  <c:v>ABRIL A JUNIO</c:v>
                </c:pt>
                <c:pt idx="2">
                  <c:v>JULIO A SEPTIEMBRE</c:v>
                </c:pt>
                <c:pt idx="3">
                  <c:v>OCTUBRE A DICIEMBRE</c:v>
                </c:pt>
              </c:strCache>
            </c:strRef>
          </c:cat>
          <c:val>
            <c:numRef>
              <c:f>'FINANCIEROS SITUAC24-1'!$B$24:$B$27</c:f>
              <c:numCache>
                <c:formatCode>#,##0</c:formatCode>
                <c:ptCount val="4"/>
                <c:pt idx="0">
                  <c:v>16</c:v>
                </c:pt>
                <c:pt idx="1">
                  <c:v>16</c:v>
                </c:pt>
                <c:pt idx="2">
                  <c:v>16</c:v>
                </c:pt>
                <c:pt idx="3">
                  <c:v>16</c:v>
                </c:pt>
              </c:numCache>
            </c:numRef>
          </c:val>
          <c:extLst>
            <c:ext xmlns:c16="http://schemas.microsoft.com/office/drawing/2014/chart" uri="{C3380CC4-5D6E-409C-BE32-E72D297353CC}">
              <c16:uniqueId val="{00000000-8DDB-4D1F-94AB-4B46125F1F8B}"/>
            </c:ext>
          </c:extLst>
        </c:ser>
        <c:ser>
          <c:idx val="1"/>
          <c:order val="1"/>
          <c:tx>
            <c:strRef>
              <c:f>'FINANCIEROS SITUAC24-1'!$C$23</c:f>
              <c:strCache>
                <c:ptCount val="1"/>
                <c:pt idx="0">
                  <c:v>Medición del indicador</c:v>
                </c:pt>
              </c:strCache>
            </c:strRef>
          </c:tx>
          <c:spPr>
            <a:solidFill>
              <a:schemeClr val="accent2"/>
            </a:solidFill>
            <a:ln>
              <a:noFill/>
            </a:ln>
            <a:effectLst/>
          </c:spPr>
          <c:invertIfNegative val="0"/>
          <c:cat>
            <c:strRef>
              <c:f>'FINANCIEROS SITUAC24-1'!$A$24:$A$27</c:f>
              <c:strCache>
                <c:ptCount val="4"/>
                <c:pt idx="0">
                  <c:v>ENERO A MARZO</c:v>
                </c:pt>
                <c:pt idx="1">
                  <c:v>ABRIL A JUNIO</c:v>
                </c:pt>
                <c:pt idx="2">
                  <c:v>JULIO A SEPTIEMBRE</c:v>
                </c:pt>
                <c:pt idx="3">
                  <c:v>OCTUBRE A DICIEMBRE</c:v>
                </c:pt>
              </c:strCache>
            </c:strRef>
          </c:cat>
          <c:val>
            <c:numRef>
              <c:f>'FINANCIEROS SITUAC24-1'!$C$24:$C$27</c:f>
              <c:numCache>
                <c:formatCode>0.000</c:formatCode>
                <c:ptCount val="4"/>
                <c:pt idx="0" formatCode="0.00">
                  <c:v>9.5722826780711685</c:v>
                </c:pt>
                <c:pt idx="1">
                  <c:v>7.0121628904135624</c:v>
                </c:pt>
                <c:pt idx="2">
                  <c:v>5.4287412061545979</c:v>
                </c:pt>
                <c:pt idx="3">
                  <c:v>19.458859829297122</c:v>
                </c:pt>
              </c:numCache>
            </c:numRef>
          </c:val>
          <c:extLst>
            <c:ext xmlns:c16="http://schemas.microsoft.com/office/drawing/2014/chart" uri="{C3380CC4-5D6E-409C-BE32-E72D297353CC}">
              <c16:uniqueId val="{00000001-8DDB-4D1F-94AB-4B46125F1F8B}"/>
            </c:ext>
          </c:extLst>
        </c:ser>
        <c:dLbls>
          <c:showLegendKey val="0"/>
          <c:showVal val="0"/>
          <c:showCatName val="0"/>
          <c:showSerName val="0"/>
          <c:showPercent val="0"/>
          <c:showBubbleSize val="0"/>
        </c:dLbls>
        <c:gapWidth val="219"/>
        <c:overlap val="-27"/>
        <c:axId val="1443829952"/>
        <c:axId val="1443831040"/>
      </c:barChart>
      <c:lineChart>
        <c:grouping val="standard"/>
        <c:varyColors val="0"/>
        <c:dLbls>
          <c:showLegendKey val="0"/>
          <c:showVal val="0"/>
          <c:showCatName val="0"/>
          <c:showSerName val="0"/>
          <c:showPercent val="0"/>
          <c:showBubbleSize val="0"/>
        </c:dLbls>
        <c:marker val="1"/>
        <c:smooth val="0"/>
        <c:axId val="1443829952"/>
        <c:axId val="1443831040"/>
        <c:extLst>
          <c:ext xmlns:c15="http://schemas.microsoft.com/office/drawing/2012/chart" uri="{02D57815-91ED-43cb-92C2-25804820EDAC}">
            <c15:filteredLineSeries>
              <c15:ser>
                <c:idx val="2"/>
                <c:order val="2"/>
                <c:tx>
                  <c:strRef>
                    <c:extLst>
                      <c:ext uri="{02D57815-91ED-43cb-92C2-25804820EDAC}">
                        <c15:formulaRef>
                          <c15:sqref>'FINANCIEROS SITUAC24-1'!$D$23</c15:sqref>
                        </c15:formulaRef>
                      </c:ext>
                    </c:extLst>
                    <c:strCache>
                      <c:ptCount val="1"/>
                      <c:pt idx="0">
                        <c:v>% de Cumplim.</c:v>
                      </c:pt>
                    </c:strCache>
                  </c:strRef>
                </c:tx>
                <c:spPr>
                  <a:ln w="28575" cap="rnd">
                    <a:solidFill>
                      <a:schemeClr val="accent3"/>
                    </a:solidFill>
                    <a:round/>
                  </a:ln>
                  <a:effectLst/>
                </c:spPr>
                <c:marker>
                  <c:symbol val="none"/>
                </c:marker>
                <c:cat>
                  <c:strRef>
                    <c:extLst>
                      <c:ext uri="{02D57815-91ED-43cb-92C2-25804820EDAC}">
                        <c15:formulaRef>
                          <c15:sqref>'FINANCIEROS SITUAC24-1'!$A$24:$A$27</c15:sqref>
                        </c15:formulaRef>
                      </c:ext>
                    </c:extLst>
                    <c:strCache>
                      <c:ptCount val="4"/>
                      <c:pt idx="0">
                        <c:v>ENERO A MARZO</c:v>
                      </c:pt>
                      <c:pt idx="1">
                        <c:v>ABRIL A JUNIO</c:v>
                      </c:pt>
                      <c:pt idx="2">
                        <c:v>JULIO A SEPTIEMBRE</c:v>
                      </c:pt>
                      <c:pt idx="3">
                        <c:v>OCTUBRE A DICIEMBRE</c:v>
                      </c:pt>
                    </c:strCache>
                  </c:strRef>
                </c:cat>
                <c:val>
                  <c:numRef>
                    <c:extLst>
                      <c:ext uri="{02D57815-91ED-43cb-92C2-25804820EDAC}">
                        <c15:formulaRef>
                          <c15:sqref>'FINANCIEROS SITUAC24-1'!$D$24:$D$27</c15:sqref>
                        </c15:formulaRef>
                      </c:ext>
                    </c:extLst>
                    <c:numCache>
                      <c:formatCode>0%</c:formatCode>
                      <c:ptCount val="4"/>
                      <c:pt idx="0">
                        <c:v>0.59826766737944803</c:v>
                      </c:pt>
                      <c:pt idx="1">
                        <c:v>0.43826018065084765</c:v>
                      </c:pt>
                      <c:pt idx="2">
                        <c:v>0.33929632538466237</c:v>
                      </c:pt>
                      <c:pt idx="3">
                        <c:v>1.2161787393310701</c:v>
                      </c:pt>
                    </c:numCache>
                  </c:numRef>
                </c:val>
                <c:smooth val="0"/>
                <c:extLst>
                  <c:ext xmlns:c16="http://schemas.microsoft.com/office/drawing/2014/chart" uri="{C3380CC4-5D6E-409C-BE32-E72D297353CC}">
                    <c16:uniqueId val="{00000002-8DDB-4D1F-94AB-4B46125F1F8B}"/>
                  </c:ext>
                </c:extLst>
              </c15:ser>
            </c15:filteredLineSeries>
          </c:ext>
        </c:extLst>
      </c:lineChart>
      <c:catAx>
        <c:axId val="144382995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ln>
                  <a:noFill/>
                </a:ln>
                <a:solidFill>
                  <a:schemeClr val="tx1">
                    <a:lumMod val="65000"/>
                    <a:lumOff val="35000"/>
                  </a:schemeClr>
                </a:solidFill>
                <a:latin typeface="+mn-lt"/>
                <a:ea typeface="+mn-ea"/>
                <a:cs typeface="+mn-cs"/>
              </a:defRPr>
            </a:pPr>
            <a:endParaRPr lang="es-CO"/>
          </a:p>
        </c:txPr>
        <c:crossAx val="1443831040"/>
        <c:crosses val="autoZero"/>
        <c:auto val="0"/>
        <c:lblAlgn val="ctr"/>
        <c:lblOffset val="100"/>
        <c:noMultiLvlLbl val="1"/>
      </c:catAx>
      <c:valAx>
        <c:axId val="1443831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14438299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pPr>
      <a:endParaRPr lang="es-CO"/>
    </a:p>
  </c:txPr>
  <c:printSettings>
    <c:headerFooter/>
    <c:pageMargins b="0.75000000000000033" l="0.70000000000000029" r="0.70000000000000029" t="0.75000000000000033" header="0.30000000000000016" footer="0.30000000000000016"/>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NIVEL</a:t>
            </a:r>
            <a:r>
              <a:rPr lang="es-CO" baseline="0"/>
              <a:t> DE ENDEUDAMIENTO DEL INSTITUTO</a:t>
            </a:r>
            <a:endParaRPr lang="es-CO"/>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'FINANCIEROS SITUAC24-2'!$B$23</c:f>
              <c:strCache>
                <c:ptCount val="1"/>
                <c:pt idx="0">
                  <c:v>Meta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'FINANCIEROS SITUAC24-2'!$A$24:$A$27</c:f>
              <c:strCache>
                <c:ptCount val="4"/>
                <c:pt idx="0">
                  <c:v>ENERO A MARZO</c:v>
                </c:pt>
                <c:pt idx="1">
                  <c:v>ABRIL A JUNIO</c:v>
                </c:pt>
                <c:pt idx="2">
                  <c:v>JULIO A SEPTIEMBRE</c:v>
                </c:pt>
                <c:pt idx="3">
                  <c:v>OCTUBRE A DICIEMBRE</c:v>
                </c:pt>
              </c:strCache>
            </c:strRef>
          </c:cat>
          <c:val>
            <c:numRef>
              <c:f>'FINANCIEROS SITUAC24-2'!$B$24:$B$27</c:f>
              <c:numCache>
                <c:formatCode>0%</c:formatCode>
                <c:ptCount val="4"/>
                <c:pt idx="0">
                  <c:v>0.09</c:v>
                </c:pt>
                <c:pt idx="1">
                  <c:v>0.09</c:v>
                </c:pt>
                <c:pt idx="2">
                  <c:v>0.09</c:v>
                </c:pt>
                <c:pt idx="3">
                  <c:v>0.09</c:v>
                </c:pt>
              </c:numCache>
            </c:numRef>
          </c:val>
          <c:extLst>
            <c:ext xmlns:c16="http://schemas.microsoft.com/office/drawing/2014/chart" uri="{C3380CC4-5D6E-409C-BE32-E72D297353CC}">
              <c16:uniqueId val="{00000000-296F-4AE5-B43E-508E1DEF93CB}"/>
            </c:ext>
          </c:extLst>
        </c:ser>
        <c:ser>
          <c:idx val="1"/>
          <c:order val="1"/>
          <c:tx>
            <c:strRef>
              <c:f>'FINANCIEROS SITUAC24-2'!$C$23</c:f>
              <c:strCache>
                <c:ptCount val="1"/>
                <c:pt idx="0">
                  <c:v>Medición del indicador</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'FINANCIEROS SITUAC24-2'!$A$24:$A$27</c:f>
              <c:strCache>
                <c:ptCount val="4"/>
                <c:pt idx="0">
                  <c:v>ENERO A MARZO</c:v>
                </c:pt>
                <c:pt idx="1">
                  <c:v>ABRIL A JUNIO</c:v>
                </c:pt>
                <c:pt idx="2">
                  <c:v>JULIO A SEPTIEMBRE</c:v>
                </c:pt>
                <c:pt idx="3">
                  <c:v>OCTUBRE A DICIEMBRE</c:v>
                </c:pt>
              </c:strCache>
            </c:strRef>
          </c:cat>
          <c:val>
            <c:numRef>
              <c:f>'FINANCIEROS SITUAC24-2'!$C$24:$C$27</c:f>
              <c:numCache>
                <c:formatCode>0.0%</c:formatCode>
                <c:ptCount val="4"/>
                <c:pt idx="0">
                  <c:v>9.3480073071511752E-2</c:v>
                </c:pt>
                <c:pt idx="1">
                  <c:v>9.7693524732908904E-2</c:v>
                </c:pt>
                <c:pt idx="2">
                  <c:v>9.7488940202891547E-2</c:v>
                </c:pt>
                <c:pt idx="3" formatCode="0.00%">
                  <c:v>8.0537885123110803E-2</c:v>
                </c:pt>
              </c:numCache>
            </c:numRef>
          </c:val>
          <c:extLst>
            <c:ext xmlns:c16="http://schemas.microsoft.com/office/drawing/2014/chart" uri="{C3380CC4-5D6E-409C-BE32-E72D297353CC}">
              <c16:uniqueId val="{00000001-296F-4AE5-B43E-508E1DEF93CB}"/>
            </c:ext>
          </c:extLst>
        </c:ser>
        <c:dLbls>
          <c:dLblPos val="outEnd"/>
          <c:showLegendKey val="0"/>
          <c:showVal val="1"/>
          <c:showCatName val="0"/>
          <c:showSerName val="0"/>
          <c:showPercent val="0"/>
          <c:showBubbleSize val="0"/>
        </c:dLbls>
        <c:gapWidth val="219"/>
        <c:overlap val="-27"/>
        <c:axId val="711971040"/>
        <c:axId val="711974848"/>
      </c:barChart>
      <c:catAx>
        <c:axId val="711971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11974848"/>
        <c:crosses val="autoZero"/>
        <c:auto val="0"/>
        <c:lblAlgn val="ctr"/>
        <c:lblOffset val="100"/>
        <c:noMultiLvlLbl val="0"/>
      </c:catAx>
      <c:valAx>
        <c:axId val="7119748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119710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12700" cap="flat" cmpd="sng" algn="ctr">
      <a:solidFill>
        <a:schemeClr val="tx1">
          <a:alpha val="99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'FINANCIEROS SITUACI24-3'!$B$23</c:f>
              <c:strCache>
                <c:ptCount val="1"/>
                <c:pt idx="0">
                  <c:v>Meta</c:v>
                </c:pt>
              </c:strCache>
            </c:strRef>
          </c:tx>
          <c:spPr>
            <a:solidFill>
              <a:schemeClr val="accent1"/>
            </a:solidFill>
            <a:ln>
              <a:noFill/>
            </a:ln>
            <a:effectLst/>
          </c:spPr>
          <c:invertIfNegative val="0"/>
          <c:cat>
            <c:strRef>
              <c:f>'FINANCIEROS SITUACI24-3'!$A$24:$A$27</c:f>
              <c:strCache>
                <c:ptCount val="4"/>
                <c:pt idx="0">
                  <c:v>ENERO A MARZO</c:v>
                </c:pt>
                <c:pt idx="1">
                  <c:v>ABRIL A JUNIO</c:v>
                </c:pt>
                <c:pt idx="2">
                  <c:v>JULIO A SEPTIEMBRE</c:v>
                </c:pt>
                <c:pt idx="3">
                  <c:v>OCTUBRE A DICIEMBRE</c:v>
                </c:pt>
              </c:strCache>
            </c:strRef>
          </c:cat>
          <c:val>
            <c:numRef>
              <c:f>'FINANCIEROS SITUACI24-3'!$B$24:$B$27</c:f>
              <c:numCache>
                <c:formatCode>#,##0</c:formatCode>
                <c:ptCount val="4"/>
                <c:pt idx="0">
                  <c:v>9</c:v>
                </c:pt>
                <c:pt idx="1">
                  <c:v>9</c:v>
                </c:pt>
                <c:pt idx="2">
                  <c:v>9</c:v>
                </c:pt>
                <c:pt idx="3">
                  <c:v>9</c:v>
                </c:pt>
              </c:numCache>
            </c:numRef>
          </c:val>
          <c:extLst>
            <c:ext xmlns:c16="http://schemas.microsoft.com/office/drawing/2014/chart" uri="{C3380CC4-5D6E-409C-BE32-E72D297353CC}">
              <c16:uniqueId val="{00000000-E009-434A-90E1-63171978BBF6}"/>
            </c:ext>
          </c:extLst>
        </c:ser>
        <c:ser>
          <c:idx val="1"/>
          <c:order val="1"/>
          <c:tx>
            <c:strRef>
              <c:f>'FINANCIEROS SITUACI24-3'!$C$23</c:f>
              <c:strCache>
                <c:ptCount val="1"/>
                <c:pt idx="0">
                  <c:v>Medición del indicador</c:v>
                </c:pt>
              </c:strCache>
            </c:strRef>
          </c:tx>
          <c:spPr>
            <a:solidFill>
              <a:schemeClr val="accent2"/>
            </a:solidFill>
            <a:ln>
              <a:noFill/>
            </a:ln>
            <a:effectLst/>
          </c:spPr>
          <c:invertIfNegative val="0"/>
          <c:cat>
            <c:strRef>
              <c:f>'FINANCIEROS SITUACI24-3'!$A$24:$A$27</c:f>
              <c:strCache>
                <c:ptCount val="4"/>
                <c:pt idx="0">
                  <c:v>ENERO A MARZO</c:v>
                </c:pt>
                <c:pt idx="1">
                  <c:v>ABRIL A JUNIO</c:v>
                </c:pt>
                <c:pt idx="2">
                  <c:v>JULIO A SEPTIEMBRE</c:v>
                </c:pt>
                <c:pt idx="3">
                  <c:v>OCTUBRE A DICIEMBRE</c:v>
                </c:pt>
              </c:strCache>
            </c:strRef>
          </c:cat>
          <c:val>
            <c:numRef>
              <c:f>'FINANCIEROS SITUACI24-3'!$C$24:$C$27</c:f>
              <c:numCache>
                <c:formatCode>#,##0.0</c:formatCode>
                <c:ptCount val="4"/>
                <c:pt idx="0" formatCode="#,##0.00">
                  <c:v>4.0907385985039664</c:v>
                </c:pt>
                <c:pt idx="1">
                  <c:v>2.5277003146668995</c:v>
                </c:pt>
                <c:pt idx="2">
                  <c:v>2.148886998703524</c:v>
                </c:pt>
                <c:pt idx="3" formatCode="#,##0.00">
                  <c:v>1.3153431736224996</c:v>
                </c:pt>
              </c:numCache>
            </c:numRef>
          </c:val>
          <c:extLst>
            <c:ext xmlns:c16="http://schemas.microsoft.com/office/drawing/2014/chart" uri="{C3380CC4-5D6E-409C-BE32-E72D297353CC}">
              <c16:uniqueId val="{00000001-E009-434A-90E1-63171978BBF6}"/>
            </c:ext>
          </c:extLst>
        </c:ser>
        <c:dLbls>
          <c:showLegendKey val="0"/>
          <c:showVal val="0"/>
          <c:showCatName val="0"/>
          <c:showSerName val="0"/>
          <c:showPercent val="0"/>
          <c:showBubbleSize val="0"/>
        </c:dLbls>
        <c:gapWidth val="219"/>
        <c:overlap val="-27"/>
        <c:axId val="711973216"/>
        <c:axId val="711975392"/>
      </c:barChart>
      <c:catAx>
        <c:axId val="71197321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11975392"/>
        <c:crosses val="autoZero"/>
        <c:auto val="0"/>
        <c:lblAlgn val="ctr"/>
        <c:lblOffset val="100"/>
        <c:noMultiLvlLbl val="0"/>
      </c:catAx>
      <c:valAx>
        <c:axId val="7119753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119732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12700" cap="flat" cmpd="sng" algn="ctr">
      <a:solidFill>
        <a:schemeClr val="tx1">
          <a:alpha val="99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lumMod val="65000"/>
                    <a:lumOff val="35000"/>
                  </a:schemeClr>
                </a:solidFill>
                <a:latin typeface="+mn-lt"/>
                <a:ea typeface="+mn-ea"/>
                <a:cs typeface="+mn-cs"/>
              </a:defRPr>
            </a:pPr>
            <a:r>
              <a:rPr lang="es-ES"/>
              <a:t>CONTROL DE LOS GASTOS ADMINISTRATIVOS Y OPERATIVOS</a:t>
            </a:r>
          </a:p>
        </c:rich>
      </c:tx>
      <c:layout/>
      <c:overlay val="0"/>
      <c:spPr>
        <a:noFill/>
        <a:ln>
          <a:noFill/>
        </a:ln>
        <a:effectLst/>
      </c:spPr>
      <c:txPr>
        <a:bodyPr rot="0" spcFirstLastPara="1" vertOverflow="ellipsis" vert="horz" wrap="square" anchor="ctr" anchorCtr="1"/>
        <a:lstStyle/>
        <a:p>
          <a:pPr>
            <a:defRPr sz="168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'FINANCIEROS ACTIVIDAD VIG24'!$B$23</c:f>
              <c:strCache>
                <c:ptCount val="1"/>
                <c:pt idx="0">
                  <c:v>Meta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'FINANCIEROS ACTIVIDAD VIG24'!$A$24:$A$27</c:f>
              <c:strCache>
                <c:ptCount val="4"/>
                <c:pt idx="0">
                  <c:v>ENERO A MARZO</c:v>
                </c:pt>
                <c:pt idx="1">
                  <c:v>ABRIL A JUNIO</c:v>
                </c:pt>
                <c:pt idx="2">
                  <c:v>JULIO A SEPTIEMBRE</c:v>
                </c:pt>
                <c:pt idx="3">
                  <c:v>OCTUBRE A DICIEMBRE</c:v>
                </c:pt>
              </c:strCache>
            </c:strRef>
          </c:cat>
          <c:val>
            <c:numRef>
              <c:f>'FINANCIEROS ACTIVIDAD VIG24'!$B$24:$B$27</c:f>
              <c:numCache>
                <c:formatCode>0%</c:formatCode>
                <c:ptCount val="4"/>
                <c:pt idx="0">
                  <c:v>0.3</c:v>
                </c:pt>
                <c:pt idx="1">
                  <c:v>0.3</c:v>
                </c:pt>
                <c:pt idx="2">
                  <c:v>0.3</c:v>
                </c:pt>
                <c:pt idx="3">
                  <c:v>0.3</c:v>
                </c:pt>
              </c:numCache>
            </c:numRef>
          </c:val>
          <c:extLst>
            <c:ext xmlns:c16="http://schemas.microsoft.com/office/drawing/2014/chart" uri="{C3380CC4-5D6E-409C-BE32-E72D297353CC}">
              <c16:uniqueId val="{00000000-5E72-4B31-9A27-6D5D42F9168D}"/>
            </c:ext>
          </c:extLst>
        </c:ser>
        <c:ser>
          <c:idx val="1"/>
          <c:order val="1"/>
          <c:tx>
            <c:strRef>
              <c:f>'FINANCIEROS ACTIVIDAD VIG24'!$C$23</c:f>
              <c:strCache>
                <c:ptCount val="1"/>
                <c:pt idx="0">
                  <c:v>Medición del indicador</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'FINANCIEROS ACTIVIDAD VIG24'!$A$24:$A$27</c:f>
              <c:strCache>
                <c:ptCount val="4"/>
                <c:pt idx="0">
                  <c:v>ENERO A MARZO</c:v>
                </c:pt>
                <c:pt idx="1">
                  <c:v>ABRIL A JUNIO</c:v>
                </c:pt>
                <c:pt idx="2">
                  <c:v>JULIO A SEPTIEMBRE</c:v>
                </c:pt>
                <c:pt idx="3">
                  <c:v>OCTUBRE A DICIEMBRE</c:v>
                </c:pt>
              </c:strCache>
            </c:strRef>
          </c:cat>
          <c:val>
            <c:numRef>
              <c:f>'FINANCIEROS ACTIVIDAD VIG24'!$C$24:$C$27</c:f>
              <c:numCache>
                <c:formatCode>0%</c:formatCode>
                <c:ptCount val="4"/>
                <c:pt idx="0">
                  <c:v>0.3051503575904968</c:v>
                </c:pt>
                <c:pt idx="1">
                  <c:v>0.36394208283928448</c:v>
                </c:pt>
                <c:pt idx="2">
                  <c:v>0.39447976655142269</c:v>
                </c:pt>
                <c:pt idx="3">
                  <c:v>0.46063034911626083</c:v>
                </c:pt>
              </c:numCache>
            </c:numRef>
          </c:val>
          <c:extLst>
            <c:ext xmlns:c16="http://schemas.microsoft.com/office/drawing/2014/chart" uri="{C3380CC4-5D6E-409C-BE32-E72D297353CC}">
              <c16:uniqueId val="{00000001-5E72-4B31-9A27-6D5D42F9168D}"/>
            </c:ext>
          </c:extLst>
        </c:ser>
        <c:dLbls>
          <c:dLblPos val="outEnd"/>
          <c:showLegendKey val="0"/>
          <c:showVal val="1"/>
          <c:showCatName val="0"/>
          <c:showSerName val="0"/>
          <c:showPercent val="0"/>
          <c:showBubbleSize val="0"/>
        </c:dLbls>
        <c:gapWidth val="219"/>
        <c:overlap val="-27"/>
        <c:axId val="711977024"/>
        <c:axId val="711971584"/>
      </c:barChart>
      <c:catAx>
        <c:axId val="71197702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711971584"/>
        <c:crosses val="autoZero"/>
        <c:auto val="0"/>
        <c:lblAlgn val="ctr"/>
        <c:lblOffset val="100"/>
        <c:noMultiLvlLbl val="1"/>
      </c:catAx>
      <c:valAx>
        <c:axId val="7119715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7119770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pPr>
      <a:endParaRPr lang="es-CO"/>
    </a:p>
  </c:txPr>
  <c:printSettings>
    <c:headerFooter/>
    <c:pageMargins b="0.75000000000000033" l="0.70000000000000029" r="0.70000000000000029" t="0.75000000000000033" header="0.30000000000000016" footer="0.30000000000000016"/>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lumMod val="65000"/>
                    <a:lumOff val="35000"/>
                  </a:schemeClr>
                </a:solidFill>
                <a:latin typeface="+mn-lt"/>
                <a:ea typeface="+mn-ea"/>
                <a:cs typeface="+mn-cs"/>
              </a:defRPr>
            </a:pPr>
            <a:r>
              <a:rPr lang="es-ES"/>
              <a:t>RENTABILIDAD</a:t>
            </a:r>
            <a:r>
              <a:rPr lang="es-ES" baseline="0"/>
              <a:t> DE LOS ACTIVOS (ROA) DEL INSTITUTO</a:t>
            </a:r>
            <a:endParaRPr lang="es-ES"/>
          </a:p>
        </c:rich>
      </c:tx>
      <c:layout/>
      <c:overlay val="0"/>
      <c:spPr>
        <a:noFill/>
        <a:ln>
          <a:noFill/>
        </a:ln>
        <a:effectLst/>
      </c:spPr>
      <c:txPr>
        <a:bodyPr rot="0" spcFirstLastPara="1" vertOverflow="ellipsis" vert="horz" wrap="square" anchor="ctr" anchorCtr="1"/>
        <a:lstStyle/>
        <a:p>
          <a:pPr>
            <a:defRPr sz="168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8267279090113778E-2"/>
          <c:y val="0.18097222222222234"/>
          <c:w val="0.8401655730533687"/>
          <c:h val="0.50263342082239681"/>
        </c:manualLayout>
      </c:layout>
      <c:barChart>
        <c:barDir val="col"/>
        <c:grouping val="clustered"/>
        <c:varyColors val="0"/>
        <c:ser>
          <c:idx val="0"/>
          <c:order val="0"/>
          <c:tx>
            <c:strRef>
              <c:f>'FINANCIEROS ACTIVIDAD-VIG24'!$B$23</c:f>
              <c:strCache>
                <c:ptCount val="1"/>
                <c:pt idx="0">
                  <c:v>Meta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'FINANCIEROS ACTIVIDAD-VIG24'!$A$24:$A$27</c:f>
              <c:strCache>
                <c:ptCount val="4"/>
                <c:pt idx="0">
                  <c:v>ENERO A MARZO</c:v>
                </c:pt>
                <c:pt idx="1">
                  <c:v>ABRIL A JUNIO</c:v>
                </c:pt>
                <c:pt idx="2">
                  <c:v>JULIO A SEPTIEMBRE</c:v>
                </c:pt>
                <c:pt idx="3">
                  <c:v>OCTUBRE A DICIEMBRE</c:v>
                </c:pt>
              </c:strCache>
            </c:strRef>
          </c:cat>
          <c:val>
            <c:numRef>
              <c:f>'FINANCIEROS ACTIVIDAD-VIG24'!$B$24:$B$27</c:f>
              <c:numCache>
                <c:formatCode>0.000</c:formatCode>
                <c:ptCount val="4"/>
                <c:pt idx="0">
                  <c:v>1.4999999999999999E-2</c:v>
                </c:pt>
                <c:pt idx="1">
                  <c:v>1.4999999999999999E-2</c:v>
                </c:pt>
                <c:pt idx="2">
                  <c:v>1.4999999999999999E-2</c:v>
                </c:pt>
                <c:pt idx="3">
                  <c:v>1.4999999999999999E-2</c:v>
                </c:pt>
              </c:numCache>
            </c:numRef>
          </c:val>
          <c:extLst>
            <c:ext xmlns:c16="http://schemas.microsoft.com/office/drawing/2014/chart" uri="{C3380CC4-5D6E-409C-BE32-E72D297353CC}">
              <c16:uniqueId val="{00000000-BA32-4814-AF60-9143EDF47BCE}"/>
            </c:ext>
          </c:extLst>
        </c:ser>
        <c:ser>
          <c:idx val="1"/>
          <c:order val="1"/>
          <c:tx>
            <c:strRef>
              <c:f>'FINANCIEROS ACTIVIDAD-VIG24'!$C$23</c:f>
              <c:strCache>
                <c:ptCount val="1"/>
                <c:pt idx="0">
                  <c:v>Medición del indicador</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'FINANCIEROS ACTIVIDAD-VIG24'!$A$24:$A$27</c:f>
              <c:strCache>
                <c:ptCount val="4"/>
                <c:pt idx="0">
                  <c:v>ENERO A MARZO</c:v>
                </c:pt>
                <c:pt idx="1">
                  <c:v>ABRIL A JUNIO</c:v>
                </c:pt>
                <c:pt idx="2">
                  <c:v>JULIO A SEPTIEMBRE</c:v>
                </c:pt>
                <c:pt idx="3">
                  <c:v>OCTUBRE A DICIEMBRE</c:v>
                </c:pt>
              </c:strCache>
            </c:strRef>
          </c:cat>
          <c:val>
            <c:numRef>
              <c:f>'FINANCIEROS ACTIVIDAD-VIG24'!$C$24:$C$27</c:f>
              <c:numCache>
                <c:formatCode>0.0000</c:formatCode>
                <c:ptCount val="4"/>
                <c:pt idx="0">
                  <c:v>6.3375586808572656E-3</c:v>
                </c:pt>
                <c:pt idx="1">
                  <c:v>1.2504748910431776E-2</c:v>
                </c:pt>
                <c:pt idx="2">
                  <c:v>1.5429924389217968E-2</c:v>
                </c:pt>
                <c:pt idx="3">
                  <c:v>1.1902063969446552E-2</c:v>
                </c:pt>
              </c:numCache>
            </c:numRef>
          </c:val>
          <c:extLst>
            <c:ext xmlns:c16="http://schemas.microsoft.com/office/drawing/2014/chart" uri="{C3380CC4-5D6E-409C-BE32-E72D297353CC}">
              <c16:uniqueId val="{00000001-BA32-4814-AF60-9143EDF47BCE}"/>
            </c:ext>
          </c:extLst>
        </c:ser>
        <c:dLbls>
          <c:showLegendKey val="0"/>
          <c:showVal val="1"/>
          <c:showCatName val="0"/>
          <c:showSerName val="0"/>
          <c:showPercent val="0"/>
          <c:showBubbleSize val="0"/>
        </c:dLbls>
        <c:gapWidth val="219"/>
        <c:overlap val="-27"/>
        <c:axId val="711968864"/>
        <c:axId val="711983552"/>
      </c:barChart>
      <c:lineChart>
        <c:grouping val="standard"/>
        <c:varyColors val="0"/>
        <c:dLbls>
          <c:showLegendKey val="0"/>
          <c:showVal val="1"/>
          <c:showCatName val="0"/>
          <c:showSerName val="0"/>
          <c:showPercent val="0"/>
          <c:showBubbleSize val="0"/>
        </c:dLbls>
        <c:marker val="1"/>
        <c:smooth val="0"/>
        <c:axId val="711969408"/>
        <c:axId val="711978112"/>
        <c:extLst>
          <c:ext xmlns:c15="http://schemas.microsoft.com/office/drawing/2012/chart" uri="{02D57815-91ED-43cb-92C2-25804820EDAC}">
            <c15:filteredLineSeries>
              <c15:ser>
                <c:idx val="2"/>
                <c:order val="2"/>
                <c:tx>
                  <c:strRef>
                    <c:extLst>
                      <c:ext uri="{02D57815-91ED-43cb-92C2-25804820EDAC}">
                        <c15:formulaRef>
                          <c15:sqref>'FINANCIEROS ACTIVIDAD-VIG24'!$D$23</c15:sqref>
                        </c15:formulaRef>
                      </c:ext>
                    </c:extLst>
                    <c:strCache>
                      <c:ptCount val="1"/>
                      <c:pt idx="0">
                        <c:v>% de Cumplim.</c:v>
                      </c:pt>
                    </c:strCache>
                  </c:strRef>
                </c:tx>
                <c:spPr>
                  <a:ln w="28575" cap="rnd">
                    <a:solidFill>
                      <a:schemeClr val="accent3"/>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'FINANCIEROS ACTIVIDAD-VIG24'!$A$24:$A$27</c15:sqref>
                        </c15:formulaRef>
                      </c:ext>
                    </c:extLst>
                    <c:strCache>
                      <c:ptCount val="4"/>
                      <c:pt idx="0">
                        <c:v>ENERO A MARZO</c:v>
                      </c:pt>
                      <c:pt idx="1">
                        <c:v>ABRIL A JUNIO</c:v>
                      </c:pt>
                      <c:pt idx="2">
                        <c:v>JULIO A SEPTIEMBRE</c:v>
                      </c:pt>
                      <c:pt idx="3">
                        <c:v>OCTUBRE A DICIEMBRE</c:v>
                      </c:pt>
                    </c:strCache>
                  </c:strRef>
                </c:cat>
                <c:val>
                  <c:numRef>
                    <c:extLst>
                      <c:ext uri="{02D57815-91ED-43cb-92C2-25804820EDAC}">
                        <c15:formulaRef>
                          <c15:sqref>'FINANCIEROS ACTIVIDAD-VIG24'!$D$24:$D$27</c15:sqref>
                        </c15:formulaRef>
                      </c:ext>
                    </c:extLst>
                    <c:numCache>
                      <c:formatCode>0%</c:formatCode>
                      <c:ptCount val="4"/>
                      <c:pt idx="0">
                        <c:v>0.42250391205715104</c:v>
                      </c:pt>
                      <c:pt idx="1">
                        <c:v>0.8336499273621184</c:v>
                      </c:pt>
                      <c:pt idx="2">
                        <c:v>1.0286616259478645</c:v>
                      </c:pt>
                      <c:pt idx="3">
                        <c:v>0.79347093129643687</c:v>
                      </c:pt>
                    </c:numCache>
                  </c:numRef>
                </c:val>
                <c:smooth val="0"/>
                <c:extLst>
                  <c:ext xmlns:c16="http://schemas.microsoft.com/office/drawing/2014/chart" uri="{C3380CC4-5D6E-409C-BE32-E72D297353CC}">
                    <c16:uniqueId val="{00000002-BA32-4814-AF60-9143EDF47BCE}"/>
                  </c:ext>
                </c:extLst>
              </c15:ser>
            </c15:filteredLineSeries>
          </c:ext>
        </c:extLst>
      </c:lineChart>
      <c:catAx>
        <c:axId val="71196886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711983552"/>
        <c:crosses val="autoZero"/>
        <c:auto val="0"/>
        <c:lblAlgn val="ctr"/>
        <c:lblOffset val="100"/>
        <c:noMultiLvlLbl val="1"/>
      </c:catAx>
      <c:valAx>
        <c:axId val="711983552"/>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out"/>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711968864"/>
        <c:crosses val="autoZero"/>
        <c:crossBetween val="between"/>
      </c:valAx>
      <c:valAx>
        <c:axId val="711978112"/>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711969408"/>
        <c:crosses val="max"/>
        <c:crossBetween val="between"/>
      </c:valAx>
      <c:catAx>
        <c:axId val="711969408"/>
        <c:scaling>
          <c:orientation val="minMax"/>
        </c:scaling>
        <c:delete val="1"/>
        <c:axPos val="t"/>
        <c:numFmt formatCode="m/d/yyyy" sourceLinked="1"/>
        <c:majorTickMark val="out"/>
        <c:minorTickMark val="none"/>
        <c:tickLblPos val="nextTo"/>
        <c:crossAx val="711978112"/>
        <c:crosses val="max"/>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pPr>
      <a:endParaRPr lang="es-CO"/>
    </a:p>
  </c:txPr>
  <c:printSettings>
    <c:headerFooter/>
    <c:pageMargins b="0.75000000000000033" l="0.70000000000000029" r="0.70000000000000029" t="0.75000000000000033" header="0.30000000000000016" footer="0.30000000000000016"/>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MEDICION</a:t>
            </a:r>
            <a:r>
              <a:rPr lang="es-CO" baseline="0"/>
              <a:t> INDICADORES PRESUPUESTALES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5.7641223765874591E-2"/>
          <c:y val="9.5567793131952683E-2"/>
          <c:w val="0.92400413803150405"/>
          <c:h val="0.75398020073842731"/>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'GESTION PPTO VIG 24'!$C$24:$C$35</c:f>
              <c:numCache>
                <c:formatCode>0%</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6="http://schemas.microsoft.com/office/drawing/2014/chart" uri="{C3380CC4-5D6E-409C-BE32-E72D297353CC}">
              <c16:uniqueId val="{00000000-22D7-49D8-8D96-560B841B783E}"/>
            </c:ext>
          </c:extLst>
        </c:ser>
        <c: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'GESTION PPTO VIG 24'!$D$24:$D$35</c:f>
              <c:numCache>
                <c:formatCode>0%</c:formatCode>
                <c:ptCount val="12"/>
                <c:pt idx="0">
                  <c:v>0.20666298764541538</c:v>
                </c:pt>
                <c:pt idx="1">
                  <c:v>0.10327989875893248</c:v>
                </c:pt>
                <c:pt idx="2">
                  <c:v>0.18419970435750763</c:v>
                </c:pt>
                <c:pt idx="3">
                  <c:v>0.47451299400435704</c:v>
                </c:pt>
                <c:pt idx="4">
                  <c:v>0.23997376521652752</c:v>
                </c:pt>
                <c:pt idx="5">
                  <c:v>0.3841996838572766</c:v>
                </c:pt>
                <c:pt idx="6">
                  <c:v>0.68436872918221936</c:v>
                </c:pt>
                <c:pt idx="7">
                  <c:v>0.37670185270811873</c:v>
                </c:pt>
                <c:pt idx="8">
                  <c:v>0.55821973945462666</c:v>
                </c:pt>
                <c:pt idx="9">
                  <c:v>0</c:v>
                </c:pt>
                <c:pt idx="10">
                  <c:v>0</c:v>
                </c:pt>
                <c:pt idx="11">
                  <c:v>4.628620816783152</c:v>
                </c:pt>
              </c:numCache>
            </c:numRef>
          </c:val>
          <c:extLst>
            <c:ext xmlns:c16="http://schemas.microsoft.com/office/drawing/2014/chart" uri="{C3380CC4-5D6E-409C-BE32-E72D297353CC}">
              <c16:uniqueId val="{00000001-22D7-49D8-8D96-560B841B783E}"/>
            </c:ext>
          </c:extLst>
        </c:ser>
        <c:dLbls>
          <c:dLblPos val="outEnd"/>
          <c:showLegendKey val="0"/>
          <c:showVal val="1"/>
          <c:showCatName val="0"/>
          <c:showSerName val="0"/>
          <c:showPercent val="0"/>
          <c:showBubbleSize val="0"/>
        </c:dLbls>
        <c:gapWidth val="219"/>
        <c:overlap val="-27"/>
        <c:axId val="711979200"/>
        <c:axId val="711978656"/>
      </c:barChart>
      <c:catAx>
        <c:axId val="711979200"/>
        <c:scaling>
          <c:orientation val="minMax"/>
        </c:scaling>
        <c:delete val="1"/>
        <c:axPos val="b"/>
        <c:numFmt formatCode="General" sourceLinked="1"/>
        <c:majorTickMark val="out"/>
        <c:minorTickMark val="none"/>
        <c:tickLblPos val="nextTo"/>
        <c:crossAx val="711978656"/>
        <c:crosses val="autoZero"/>
        <c:auto val="0"/>
        <c:lblAlgn val="ctr"/>
        <c:lblOffset val="100"/>
        <c:tickLblSkip val="1"/>
        <c:noMultiLvlLbl val="0"/>
      </c:catAx>
      <c:valAx>
        <c:axId val="7119786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119792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lumMod val="65000"/>
                    <a:lumOff val="35000"/>
                  </a:schemeClr>
                </a:solidFill>
                <a:latin typeface="+mn-lt"/>
                <a:ea typeface="+mn-ea"/>
                <a:cs typeface="+mn-cs"/>
              </a:defRPr>
            </a:pPr>
            <a:r>
              <a:rPr lang="es-ES"/>
              <a:t>RECUPERACION DE CARTERA A MARZO</a:t>
            </a:r>
            <a:r>
              <a:rPr lang="es-ES" baseline="0"/>
              <a:t> DE 2024</a:t>
            </a:r>
            <a:endParaRPr lang="es-ES"/>
          </a:p>
        </c:rich>
      </c:tx>
      <c:layout/>
      <c:overlay val="0"/>
      <c:spPr>
        <a:noFill/>
        <a:ln>
          <a:noFill/>
        </a:ln>
        <a:effectLst/>
      </c:spPr>
    </c:title>
    <c:autoTitleDeleted val="0"/>
    <c:plotArea>
      <c:layout/>
      <c:barChart>
        <c:barDir val="col"/>
        <c:grouping val="clustered"/>
        <c:varyColors val="0"/>
        <c:ser>
          <c:idx val="0"/>
          <c:order val="0"/>
          <c:tx>
            <c:strRef>
              <c:f>'GESTION CARTERA-VIG24'!$B$23</c:f>
              <c:strCache>
                <c:ptCount val="1"/>
                <c:pt idx="0">
                  <c:v>Meta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'GESTION CARTERA-VIG24'!$A$24:$A$27</c:f>
              <c:strCache>
                <c:ptCount val="4"/>
                <c:pt idx="0">
                  <c:v>ENERO A MARZO</c:v>
                </c:pt>
                <c:pt idx="1">
                  <c:v>ABRIL A JUNIO</c:v>
                </c:pt>
                <c:pt idx="2">
                  <c:v>JULIO A SEPTIEMBRE</c:v>
                </c:pt>
                <c:pt idx="3">
                  <c:v>OCTUBRE A DICIEMBRE</c:v>
                </c:pt>
              </c:strCache>
            </c:strRef>
          </c:cat>
          <c:val>
            <c:numRef>
              <c:f>'GESTION CARTERA-VIG24'!$B$24:$B$27</c:f>
              <c:numCache>
                <c:formatCode>0%</c:formatCode>
                <c:ptCount val="4"/>
                <c:pt idx="0">
                  <c:v>1</c:v>
                </c:pt>
                <c:pt idx="1">
                  <c:v>1</c:v>
                </c:pt>
                <c:pt idx="2">
                  <c:v>1</c:v>
                </c:pt>
                <c:pt idx="3">
                  <c:v>1</c:v>
                </c:pt>
              </c:numCache>
            </c:numRef>
          </c:val>
          <c:extLst>
            <c:ext xmlns:c16="http://schemas.microsoft.com/office/drawing/2014/chart" uri="{C3380CC4-5D6E-409C-BE32-E72D297353CC}">
              <c16:uniqueId val="{00000000-2F36-464B-8777-81464ED41C46}"/>
            </c:ext>
          </c:extLst>
        </c:ser>
        <c:ser>
          <c:idx val="1"/>
          <c:order val="1"/>
          <c:tx>
            <c:strRef>
              <c:f>'GESTION CARTERA-VIG24'!$C$23</c:f>
              <c:strCache>
                <c:ptCount val="1"/>
                <c:pt idx="0">
                  <c:v>Medición del indicador</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'GESTION CARTERA-VIG24'!$A$24:$A$27</c:f>
              <c:strCache>
                <c:ptCount val="4"/>
                <c:pt idx="0">
                  <c:v>ENERO A MARZO</c:v>
                </c:pt>
                <c:pt idx="1">
                  <c:v>ABRIL A JUNIO</c:v>
                </c:pt>
                <c:pt idx="2">
                  <c:v>JULIO A SEPTIEMBRE</c:v>
                </c:pt>
                <c:pt idx="3">
                  <c:v>OCTUBRE A DICIEMBRE</c:v>
                </c:pt>
              </c:strCache>
            </c:strRef>
          </c:cat>
          <c:val>
            <c:numRef>
              <c:f>'GESTION CARTERA-VIG24'!$C$24:$C$27</c:f>
              <c:numCache>
                <c:formatCode>0%</c:formatCode>
                <c:ptCount val="4"/>
                <c:pt idx="0">
                  <c:v>3.5733203123179496</c:v>
                </c:pt>
                <c:pt idx="1">
                  <c:v>4.2067879706451397</c:v>
                </c:pt>
                <c:pt idx="2">
                  <c:v>4.628620816783152</c:v>
                </c:pt>
                <c:pt idx="3">
                  <c:v>5.1501333584215816</c:v>
                </c:pt>
              </c:numCache>
            </c:numRef>
          </c:val>
          <c:extLst>
            <c:ext xmlns:c16="http://schemas.microsoft.com/office/drawing/2014/chart" uri="{C3380CC4-5D6E-409C-BE32-E72D297353CC}">
              <c16:uniqueId val="{00000001-2F36-464B-8777-81464ED41C46}"/>
            </c:ext>
          </c:extLst>
        </c:ser>
        <c:dLbls>
          <c:showLegendKey val="0"/>
          <c:showVal val="0"/>
          <c:showCatName val="0"/>
          <c:showSerName val="0"/>
          <c:showPercent val="0"/>
          <c:showBubbleSize val="0"/>
        </c:dLbls>
        <c:gapWidth val="219"/>
        <c:overlap val="-27"/>
        <c:axId val="711970496"/>
        <c:axId val="448161008"/>
      </c:barChart>
      <c:catAx>
        <c:axId val="711970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448161008"/>
        <c:crosses val="autoZero"/>
        <c:auto val="0"/>
        <c:lblAlgn val="ctr"/>
        <c:lblOffset val="100"/>
        <c:noMultiLvlLbl val="1"/>
      </c:catAx>
      <c:valAx>
        <c:axId val="4481610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7119704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pPr>
      <a:endParaRPr lang="es-CO"/>
    </a:p>
  </c:txPr>
  <c:printSettings>
    <c:headerFooter/>
    <c:pageMargins b="0.75000000000000056" l="0.70000000000000051" r="0.70000000000000051" t="0.75000000000000056" header="0.30000000000000027" footer="0.30000000000000027"/>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lumMod val="65000"/>
                    <a:lumOff val="35000"/>
                  </a:schemeClr>
                </a:solidFill>
                <a:latin typeface="+mn-lt"/>
                <a:ea typeface="+mn-ea"/>
                <a:cs typeface="+mn-cs"/>
              </a:defRPr>
            </a:pPr>
            <a:r>
              <a:rPr lang="es-ES"/>
              <a:t>RECUPERACION DE CARTERA TRIMESTRAL 2024</a:t>
            </a:r>
          </a:p>
        </c:rich>
      </c:tx>
      <c:layout/>
      <c:overlay val="0"/>
      <c:spPr>
        <a:noFill/>
        <a:ln>
          <a:noFill/>
        </a:ln>
        <a:effectLst/>
      </c:spPr>
    </c:title>
    <c:autoTitleDeleted val="0"/>
    <c:plotArea>
      <c:layout/>
      <c:barChart>
        <c:barDir val="col"/>
        <c:grouping val="clustered"/>
        <c:varyColors val="0"/>
        <c:ser>
          <c:idx val="0"/>
          <c:order val="0"/>
          <c:tx>
            <c:strRef>
              <c:f>'GESTION CARTERA VIG24'!$B$23</c:f>
              <c:strCache>
                <c:ptCount val="1"/>
                <c:pt idx="0">
                  <c:v>Meta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'GESTION CARTERA VIG24'!$A$24:$A$27</c:f>
              <c:strCache>
                <c:ptCount val="4"/>
                <c:pt idx="0">
                  <c:v>ENERO A MARZO</c:v>
                </c:pt>
                <c:pt idx="1">
                  <c:v>ABRIL A JUNIO</c:v>
                </c:pt>
                <c:pt idx="2">
                  <c:v>JULIO A SEPTIEMBRE</c:v>
                </c:pt>
                <c:pt idx="3">
                  <c:v>OCTUBRE A DICIEMBRE</c:v>
                </c:pt>
              </c:strCache>
            </c:strRef>
          </c:cat>
          <c:val>
            <c:numRef>
              <c:f>'GESTION CARTERA VIG24'!$B$24:$B$27</c:f>
              <c:numCache>
                <c:formatCode>0%</c:formatCode>
                <c:ptCount val="4"/>
                <c:pt idx="0">
                  <c:v>0.03</c:v>
                </c:pt>
                <c:pt idx="1">
                  <c:v>0.03</c:v>
                </c:pt>
                <c:pt idx="2">
                  <c:v>0.03</c:v>
                </c:pt>
                <c:pt idx="3">
                  <c:v>0.03</c:v>
                </c:pt>
              </c:numCache>
            </c:numRef>
          </c:val>
          <c:extLst>
            <c:ext xmlns:c16="http://schemas.microsoft.com/office/drawing/2014/chart" uri="{C3380CC4-5D6E-409C-BE32-E72D297353CC}">
              <c16:uniqueId val="{00000000-AF66-4C34-A7C8-C39577F4E7D1}"/>
            </c:ext>
          </c:extLst>
        </c:ser>
        <c:ser>
          <c:idx val="1"/>
          <c:order val="1"/>
          <c:tx>
            <c:strRef>
              <c:f>'GESTION CARTERA VIG24'!$C$23</c:f>
              <c:strCache>
                <c:ptCount val="1"/>
                <c:pt idx="0">
                  <c:v>Medición del indicador</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'GESTION CARTERA VIG24'!$A$24:$A$27</c:f>
              <c:strCache>
                <c:ptCount val="4"/>
                <c:pt idx="0">
                  <c:v>ENERO A MARZO</c:v>
                </c:pt>
                <c:pt idx="1">
                  <c:v>ABRIL A JUNIO</c:v>
                </c:pt>
                <c:pt idx="2">
                  <c:v>JULIO A SEPTIEMBRE</c:v>
                </c:pt>
                <c:pt idx="3">
                  <c:v>OCTUBRE A DICIEMBRE</c:v>
                </c:pt>
              </c:strCache>
            </c:strRef>
          </c:cat>
          <c:val>
            <c:numRef>
              <c:f>'GESTION CARTERA VIG24'!$C$24:$C$27</c:f>
              <c:numCache>
                <c:formatCode>0.00%</c:formatCode>
                <c:ptCount val="4"/>
                <c:pt idx="0" formatCode="0.0%">
                  <c:v>2.0115821528499372E-2</c:v>
                </c:pt>
                <c:pt idx="1">
                  <c:v>3.6558443883325902E-2</c:v>
                </c:pt>
                <c:pt idx="2">
                  <c:v>0.12904280314649186</c:v>
                </c:pt>
                <c:pt idx="3">
                  <c:v>7.3066544643560452E-2</c:v>
                </c:pt>
              </c:numCache>
            </c:numRef>
          </c:val>
          <c:extLst>
            <c:ext xmlns:c16="http://schemas.microsoft.com/office/drawing/2014/chart" uri="{C3380CC4-5D6E-409C-BE32-E72D297353CC}">
              <c16:uniqueId val="{00000001-AF66-4C34-A7C8-C39577F4E7D1}"/>
            </c:ext>
          </c:extLst>
        </c:ser>
        <c:dLbls>
          <c:showLegendKey val="0"/>
          <c:showVal val="0"/>
          <c:showCatName val="0"/>
          <c:showSerName val="0"/>
          <c:showPercent val="0"/>
          <c:showBubbleSize val="0"/>
        </c:dLbls>
        <c:gapWidth val="219"/>
        <c:overlap val="-27"/>
        <c:axId val="448161552"/>
        <c:axId val="714184320"/>
      </c:barChart>
      <c:catAx>
        <c:axId val="448161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714184320"/>
        <c:crosses val="autoZero"/>
        <c:auto val="0"/>
        <c:lblAlgn val="ctr"/>
        <c:lblOffset val="100"/>
        <c:noMultiLvlLbl val="1"/>
      </c:catAx>
      <c:valAx>
        <c:axId val="7141843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4481615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pPr>
      <a:endParaRPr lang="es-CO"/>
    </a:p>
  </c:txPr>
  <c:printSettings>
    <c:headerFooter/>
    <c:pageMargins b="0.75000000000000056" l="0.70000000000000051" r="0.70000000000000051" t="0.75000000000000056" header="0.30000000000000027" footer="0.30000000000000027"/>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0</xdr:colOff>
      <xdr:row>17</xdr:row>
      <xdr:rowOff>0</xdr:rowOff>
    </xdr:from>
    <xdr:to>
      <xdr:col>6</xdr:col>
      <xdr:colOff>9525</xdr:colOff>
      <xdr:row>17</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flipH="1" flipV="1">
          <a:off x="7019925" y="9982200"/>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466725</xdr:colOff>
      <xdr:row>32</xdr:row>
      <xdr:rowOff>38100</xdr:rowOff>
    </xdr:from>
    <xdr:to>
      <xdr:col>9</xdr:col>
      <xdr:colOff>733425</xdr:colOff>
      <xdr:row>53</xdr:row>
      <xdr:rowOff>133350</xdr:rowOff>
    </xdr:to>
    <xdr:graphicFrame macro="">
      <xdr:nvGraphicFramePr>
        <xdr:cNvPr id="3" name="Gráfico 1">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166687</xdr:colOff>
      <xdr:row>32</xdr:row>
      <xdr:rowOff>133349</xdr:rowOff>
    </xdr:from>
    <xdr:to>
      <xdr:col>8</xdr:col>
      <xdr:colOff>309561</xdr:colOff>
      <xdr:row>52</xdr:row>
      <xdr:rowOff>35718</xdr:rowOff>
    </xdr:to>
    <xdr:graphicFrame macro="">
      <xdr:nvGraphicFramePr>
        <xdr:cNvPr id="7" name="Gráfico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107156</xdr:colOff>
      <xdr:row>1</xdr:row>
      <xdr:rowOff>71437</xdr:rowOff>
    </xdr:from>
    <xdr:to>
      <xdr:col>0</xdr:col>
      <xdr:colOff>1218406</xdr:colOff>
      <xdr:row>3</xdr:row>
      <xdr:rowOff>109537</xdr:rowOff>
    </xdr:to>
    <xdr:pic>
      <xdr:nvPicPr>
        <xdr:cNvPr id="8" name="7 Imagen" descr="https://admin.google.com/u/0/ac/images/logo.gif?uid=104844973405530559080&amp;service=google_gsuite">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3" cstate="print"/>
        <a:srcRect/>
        <a:stretch>
          <a:fillRect/>
        </a:stretch>
      </xdr:blipFill>
      <xdr:spPr bwMode="auto">
        <a:xfrm>
          <a:off x="107156" y="261937"/>
          <a:ext cx="1111250" cy="657225"/>
        </a:xfrm>
        <a:prstGeom prst="rect">
          <a:avLst/>
        </a:prstGeom>
        <a:noFill/>
        <a:ln w="9525">
          <a:noFill/>
          <a:miter lim="800000"/>
          <a:headEnd/>
          <a:tailEnd/>
        </a:ln>
      </xdr:spPr>
    </xdr:pic>
    <xdr:clientData/>
  </xdr:twoCellAnchor>
  <xdr:twoCellAnchor editAs="oneCell">
    <xdr:from>
      <xdr:col>0</xdr:col>
      <xdr:colOff>83344</xdr:colOff>
      <xdr:row>18</xdr:row>
      <xdr:rowOff>59531</xdr:rowOff>
    </xdr:from>
    <xdr:to>
      <xdr:col>0</xdr:col>
      <xdr:colOff>1194594</xdr:colOff>
      <xdr:row>20</xdr:row>
      <xdr:rowOff>97631</xdr:rowOff>
    </xdr:to>
    <xdr:pic>
      <xdr:nvPicPr>
        <xdr:cNvPr id="9" name="8 Imagen" descr="https://admin.google.com/u/0/ac/images/logo.gif?uid=104844973405530559080&amp;service=google_gsuite">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3" cstate="print"/>
        <a:srcRect/>
        <a:stretch>
          <a:fillRect/>
        </a:stretch>
      </xdr:blipFill>
      <xdr:spPr bwMode="auto">
        <a:xfrm>
          <a:off x="83344" y="10203656"/>
          <a:ext cx="1111250" cy="657225"/>
        </a:xfrm>
        <a:prstGeom prst="rect">
          <a:avLst/>
        </a:prstGeom>
        <a:noFill/>
        <a:ln w="9525">
          <a:noFill/>
          <a:miter lim="800000"/>
          <a:headEnd/>
          <a:tailEnd/>
        </a:ln>
      </xdr:spPr>
    </xdr:pic>
    <xdr:clientData/>
  </xdr:twoCellAnchor>
  <xdr:twoCellAnchor editAs="oneCell">
    <xdr:from>
      <xdr:col>0</xdr:col>
      <xdr:colOff>107156</xdr:colOff>
      <xdr:row>28</xdr:row>
      <xdr:rowOff>71437</xdr:rowOff>
    </xdr:from>
    <xdr:to>
      <xdr:col>0</xdr:col>
      <xdr:colOff>1218406</xdr:colOff>
      <xdr:row>30</xdr:row>
      <xdr:rowOff>109537</xdr:rowOff>
    </xdr:to>
    <xdr:pic>
      <xdr:nvPicPr>
        <xdr:cNvPr id="10" name="9 Imagen" descr="https://admin.google.com/u/0/ac/images/logo.gif?uid=104844973405530559080&amp;service=google_gsuite">
          <a:extLst>
            <a:ext uri="{FF2B5EF4-FFF2-40B4-BE49-F238E27FC236}">
              <a16:creationId xmlns:a16="http://schemas.microsoft.com/office/drawing/2014/main" id="{00000000-0008-0000-0000-00000A000000}"/>
            </a:ext>
          </a:extLst>
        </xdr:cNvPr>
        <xdr:cNvPicPr/>
      </xdr:nvPicPr>
      <xdr:blipFill>
        <a:blip xmlns:r="http://schemas.openxmlformats.org/officeDocument/2006/relationships" r:embed="rId3" cstate="print"/>
        <a:srcRect/>
        <a:stretch>
          <a:fillRect/>
        </a:stretch>
      </xdr:blipFill>
      <xdr:spPr bwMode="auto">
        <a:xfrm>
          <a:off x="107156" y="15823406"/>
          <a:ext cx="1111250" cy="6572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12</xdr:row>
      <xdr:rowOff>0</xdr:rowOff>
    </xdr:from>
    <xdr:ext cx="0" cy="9525"/>
    <xdr:sp macro="" textlink="">
      <xdr:nvSpPr>
        <xdr:cNvPr id="2" name="Text Box 1">
          <a:extLst>
            <a:ext uri="{FF2B5EF4-FFF2-40B4-BE49-F238E27FC236}">
              <a16:creationId xmlns:a16="http://schemas.microsoft.com/office/drawing/2014/main" id="{00000000-0008-0000-0800-000002000000}"/>
            </a:ext>
          </a:extLst>
        </xdr:cNvPr>
        <xdr:cNvSpPr txBox="1">
          <a:spLocks noChangeArrowheads="1"/>
        </xdr:cNvSpPr>
      </xdr:nvSpPr>
      <xdr:spPr bwMode="auto">
        <a:xfrm>
          <a:off x="0" y="3409950"/>
          <a:ext cx="0" cy="9525"/>
        </a:xfrm>
        <a:prstGeom prst="rect">
          <a:avLst/>
        </a:prstGeom>
        <a:noFill/>
        <a:ln w="9525">
          <a:noFill/>
          <a:miter lim="800000"/>
          <a:headEnd/>
          <a:tailEnd/>
        </a:ln>
      </xdr:spPr>
    </xdr:sp>
    <xdr:clientData/>
  </xdr:oneCellAnchor>
  <xdr:oneCellAnchor>
    <xdr:from>
      <xdr:col>1</xdr:col>
      <xdr:colOff>838200</xdr:colOff>
      <xdr:row>14</xdr:row>
      <xdr:rowOff>0</xdr:rowOff>
    </xdr:from>
    <xdr:ext cx="0" cy="9525"/>
    <xdr:sp macro="" textlink="">
      <xdr:nvSpPr>
        <xdr:cNvPr id="3" name="Text Box 1">
          <a:extLst>
            <a:ext uri="{FF2B5EF4-FFF2-40B4-BE49-F238E27FC236}">
              <a16:creationId xmlns:a16="http://schemas.microsoft.com/office/drawing/2014/main" id="{00000000-0008-0000-0800-000003000000}"/>
            </a:ext>
          </a:extLst>
        </xdr:cNvPr>
        <xdr:cNvSpPr txBox="1">
          <a:spLocks noChangeArrowheads="1"/>
        </xdr:cNvSpPr>
      </xdr:nvSpPr>
      <xdr:spPr bwMode="auto">
        <a:xfrm>
          <a:off x="2028825" y="3676650"/>
          <a:ext cx="0" cy="9525"/>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xdr:from>
      <xdr:col>6</xdr:col>
      <xdr:colOff>0</xdr:colOff>
      <xdr:row>17</xdr:row>
      <xdr:rowOff>0</xdr:rowOff>
    </xdr:from>
    <xdr:to>
      <xdr:col>6</xdr:col>
      <xdr:colOff>9525</xdr:colOff>
      <xdr:row>17</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flipH="1" flipV="1">
          <a:off x="7019925" y="9982200"/>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142875</xdr:colOff>
      <xdr:row>1</xdr:row>
      <xdr:rowOff>95250</xdr:rowOff>
    </xdr:from>
    <xdr:to>
      <xdr:col>0</xdr:col>
      <xdr:colOff>1254125</xdr:colOff>
      <xdr:row>3</xdr:row>
      <xdr:rowOff>149225</xdr:rowOff>
    </xdr:to>
    <xdr:pic>
      <xdr:nvPicPr>
        <xdr:cNvPr id="8" name="7 Imagen" descr="https://admin.google.com/u/0/ac/images/logo.gif?uid=104844973405530559080&amp;service=google_gsuite">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1" cstate="print"/>
        <a:srcRect/>
        <a:stretch>
          <a:fillRect/>
        </a:stretch>
      </xdr:blipFill>
      <xdr:spPr bwMode="auto">
        <a:xfrm>
          <a:off x="142875" y="285750"/>
          <a:ext cx="1111250" cy="657225"/>
        </a:xfrm>
        <a:prstGeom prst="rect">
          <a:avLst/>
        </a:prstGeom>
        <a:noFill/>
        <a:ln w="9525">
          <a:noFill/>
          <a:miter lim="800000"/>
          <a:headEnd/>
          <a:tailEnd/>
        </a:ln>
      </xdr:spPr>
    </xdr:pic>
    <xdr:clientData/>
  </xdr:twoCellAnchor>
  <xdr:twoCellAnchor editAs="oneCell">
    <xdr:from>
      <xdr:col>0</xdr:col>
      <xdr:colOff>111125</xdr:colOff>
      <xdr:row>18</xdr:row>
      <xdr:rowOff>47625</xdr:rowOff>
    </xdr:from>
    <xdr:to>
      <xdr:col>0</xdr:col>
      <xdr:colOff>1222375</xdr:colOff>
      <xdr:row>20</xdr:row>
      <xdr:rowOff>101600</xdr:rowOff>
    </xdr:to>
    <xdr:pic>
      <xdr:nvPicPr>
        <xdr:cNvPr id="10" name="9 Imagen" descr="https://admin.google.com/u/0/ac/images/logo.gif?uid=104844973405530559080&amp;service=google_gsuite">
          <a:extLst>
            <a:ext uri="{FF2B5EF4-FFF2-40B4-BE49-F238E27FC236}">
              <a16:creationId xmlns:a16="http://schemas.microsoft.com/office/drawing/2014/main" id="{00000000-0008-0000-0100-00000A000000}"/>
            </a:ext>
          </a:extLst>
        </xdr:cNvPr>
        <xdr:cNvPicPr/>
      </xdr:nvPicPr>
      <xdr:blipFill>
        <a:blip xmlns:r="http://schemas.openxmlformats.org/officeDocument/2006/relationships" r:embed="rId1" cstate="print"/>
        <a:srcRect/>
        <a:stretch>
          <a:fillRect/>
        </a:stretch>
      </xdr:blipFill>
      <xdr:spPr bwMode="auto">
        <a:xfrm>
          <a:off x="111125" y="10223500"/>
          <a:ext cx="1111250" cy="657225"/>
        </a:xfrm>
        <a:prstGeom prst="rect">
          <a:avLst/>
        </a:prstGeom>
        <a:noFill/>
        <a:ln w="9525">
          <a:noFill/>
          <a:miter lim="800000"/>
          <a:headEnd/>
          <a:tailEnd/>
        </a:ln>
      </xdr:spPr>
    </xdr:pic>
    <xdr:clientData/>
  </xdr:twoCellAnchor>
  <xdr:twoCellAnchor editAs="oneCell">
    <xdr:from>
      <xdr:col>0</xdr:col>
      <xdr:colOff>79375</xdr:colOff>
      <xdr:row>28</xdr:row>
      <xdr:rowOff>142875</xdr:rowOff>
    </xdr:from>
    <xdr:to>
      <xdr:col>0</xdr:col>
      <xdr:colOff>1190625</xdr:colOff>
      <xdr:row>30</xdr:row>
      <xdr:rowOff>196850</xdr:rowOff>
    </xdr:to>
    <xdr:pic>
      <xdr:nvPicPr>
        <xdr:cNvPr id="11" name="10 Imagen" descr="https://admin.google.com/u/0/ac/images/logo.gif?uid=104844973405530559080&amp;service=google_gsuite">
          <a:extLst>
            <a:ext uri="{FF2B5EF4-FFF2-40B4-BE49-F238E27FC236}">
              <a16:creationId xmlns:a16="http://schemas.microsoft.com/office/drawing/2014/main" id="{00000000-0008-0000-0100-00000B000000}"/>
            </a:ext>
          </a:extLst>
        </xdr:cNvPr>
        <xdr:cNvPicPr/>
      </xdr:nvPicPr>
      <xdr:blipFill>
        <a:blip xmlns:r="http://schemas.openxmlformats.org/officeDocument/2006/relationships" r:embed="rId1" cstate="print"/>
        <a:srcRect/>
        <a:stretch>
          <a:fillRect/>
        </a:stretch>
      </xdr:blipFill>
      <xdr:spPr bwMode="auto">
        <a:xfrm>
          <a:off x="79375" y="14970125"/>
          <a:ext cx="1111250" cy="657225"/>
        </a:xfrm>
        <a:prstGeom prst="rect">
          <a:avLst/>
        </a:prstGeom>
        <a:noFill/>
        <a:ln w="9525">
          <a:noFill/>
          <a:miter lim="800000"/>
          <a:headEnd/>
          <a:tailEnd/>
        </a:ln>
      </xdr:spPr>
    </xdr:pic>
    <xdr:clientData/>
  </xdr:twoCellAnchor>
  <xdr:twoCellAnchor>
    <xdr:from>
      <xdr:col>1</xdr:col>
      <xdr:colOff>751544</xdr:colOff>
      <xdr:row>32</xdr:row>
      <xdr:rowOff>301082</xdr:rowOff>
    </xdr:from>
    <xdr:to>
      <xdr:col>8</xdr:col>
      <xdr:colOff>789877</xdr:colOff>
      <xdr:row>52</xdr:row>
      <xdr:rowOff>151006</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17</xdr:row>
      <xdr:rowOff>0</xdr:rowOff>
    </xdr:from>
    <xdr:to>
      <xdr:col>6</xdr:col>
      <xdr:colOff>9525</xdr:colOff>
      <xdr:row>17</xdr:row>
      <xdr:rowOff>0</xdr:rowOff>
    </xdr:to>
    <xdr:sp macro="" textlink="">
      <xdr:nvSpPr>
        <xdr:cNvPr id="7" name="Line 1">
          <a:extLst>
            <a:ext uri="{FF2B5EF4-FFF2-40B4-BE49-F238E27FC236}">
              <a16:creationId xmlns:a16="http://schemas.microsoft.com/office/drawing/2014/main" id="{00000000-0008-0000-0200-000007000000}"/>
            </a:ext>
          </a:extLst>
        </xdr:cNvPr>
        <xdr:cNvSpPr>
          <a:spLocks noChangeShapeType="1"/>
        </xdr:cNvSpPr>
      </xdr:nvSpPr>
      <xdr:spPr bwMode="auto">
        <a:xfrm flipH="1" flipV="1">
          <a:off x="7019925" y="9982200"/>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83345</xdr:colOff>
      <xdr:row>1</xdr:row>
      <xdr:rowOff>71437</xdr:rowOff>
    </xdr:from>
    <xdr:to>
      <xdr:col>0</xdr:col>
      <xdr:colOff>1194595</xdr:colOff>
      <xdr:row>3</xdr:row>
      <xdr:rowOff>14287</xdr:rowOff>
    </xdr:to>
    <xdr:pic>
      <xdr:nvPicPr>
        <xdr:cNvPr id="8" name="7 Imagen" descr="https://admin.google.com/u/0/ac/images/logo.gif?uid=104844973405530559080&amp;service=google_gsuite">
          <a:extLst>
            <a:ext uri="{FF2B5EF4-FFF2-40B4-BE49-F238E27FC236}">
              <a16:creationId xmlns:a16="http://schemas.microsoft.com/office/drawing/2014/main" id="{00000000-0008-0000-0200-000008000000}"/>
            </a:ext>
          </a:extLst>
        </xdr:cNvPr>
        <xdr:cNvPicPr/>
      </xdr:nvPicPr>
      <xdr:blipFill>
        <a:blip xmlns:r="http://schemas.openxmlformats.org/officeDocument/2006/relationships" r:embed="rId1" cstate="print"/>
        <a:srcRect/>
        <a:stretch>
          <a:fillRect/>
        </a:stretch>
      </xdr:blipFill>
      <xdr:spPr bwMode="auto">
        <a:xfrm>
          <a:off x="83345" y="261937"/>
          <a:ext cx="1111250" cy="657225"/>
        </a:xfrm>
        <a:prstGeom prst="rect">
          <a:avLst/>
        </a:prstGeom>
        <a:noFill/>
        <a:ln w="9525">
          <a:noFill/>
          <a:miter lim="800000"/>
          <a:headEnd/>
          <a:tailEnd/>
        </a:ln>
      </xdr:spPr>
    </xdr:pic>
    <xdr:clientData/>
  </xdr:twoCellAnchor>
  <xdr:twoCellAnchor editAs="oneCell">
    <xdr:from>
      <xdr:col>0</xdr:col>
      <xdr:colOff>59531</xdr:colOff>
      <xdr:row>18</xdr:row>
      <xdr:rowOff>178593</xdr:rowOff>
    </xdr:from>
    <xdr:to>
      <xdr:col>0</xdr:col>
      <xdr:colOff>1170781</xdr:colOff>
      <xdr:row>20</xdr:row>
      <xdr:rowOff>121443</xdr:rowOff>
    </xdr:to>
    <xdr:pic>
      <xdr:nvPicPr>
        <xdr:cNvPr id="12" name="11 Imagen" descr="https://admin.google.com/u/0/ac/images/logo.gif?uid=104844973405530559080&amp;service=google_gsuite">
          <a:extLst>
            <a:ext uri="{FF2B5EF4-FFF2-40B4-BE49-F238E27FC236}">
              <a16:creationId xmlns:a16="http://schemas.microsoft.com/office/drawing/2014/main" id="{00000000-0008-0000-0200-00000C000000}"/>
            </a:ext>
          </a:extLst>
        </xdr:cNvPr>
        <xdr:cNvPicPr/>
      </xdr:nvPicPr>
      <xdr:blipFill>
        <a:blip xmlns:r="http://schemas.openxmlformats.org/officeDocument/2006/relationships" r:embed="rId1" cstate="print"/>
        <a:srcRect/>
        <a:stretch>
          <a:fillRect/>
        </a:stretch>
      </xdr:blipFill>
      <xdr:spPr bwMode="auto">
        <a:xfrm>
          <a:off x="59531" y="6655593"/>
          <a:ext cx="1111250" cy="657225"/>
        </a:xfrm>
        <a:prstGeom prst="rect">
          <a:avLst/>
        </a:prstGeom>
        <a:noFill/>
        <a:ln w="9525">
          <a:noFill/>
          <a:miter lim="800000"/>
          <a:headEnd/>
          <a:tailEnd/>
        </a:ln>
      </xdr:spPr>
    </xdr:pic>
    <xdr:clientData/>
  </xdr:twoCellAnchor>
  <xdr:twoCellAnchor editAs="oneCell">
    <xdr:from>
      <xdr:col>0</xdr:col>
      <xdr:colOff>95250</xdr:colOff>
      <xdr:row>28</xdr:row>
      <xdr:rowOff>154781</xdr:rowOff>
    </xdr:from>
    <xdr:to>
      <xdr:col>0</xdr:col>
      <xdr:colOff>1206500</xdr:colOff>
      <xdr:row>30</xdr:row>
      <xdr:rowOff>97631</xdr:rowOff>
    </xdr:to>
    <xdr:pic>
      <xdr:nvPicPr>
        <xdr:cNvPr id="13" name="12 Imagen" descr="https://admin.google.com/u/0/ac/images/logo.gif?uid=104844973405530559080&amp;service=google_gsuite">
          <a:extLst>
            <a:ext uri="{FF2B5EF4-FFF2-40B4-BE49-F238E27FC236}">
              <a16:creationId xmlns:a16="http://schemas.microsoft.com/office/drawing/2014/main" id="{00000000-0008-0000-0200-00000D000000}"/>
            </a:ext>
          </a:extLst>
        </xdr:cNvPr>
        <xdr:cNvPicPr/>
      </xdr:nvPicPr>
      <xdr:blipFill>
        <a:blip xmlns:r="http://schemas.openxmlformats.org/officeDocument/2006/relationships" r:embed="rId1" cstate="print"/>
        <a:srcRect/>
        <a:stretch>
          <a:fillRect/>
        </a:stretch>
      </xdr:blipFill>
      <xdr:spPr bwMode="auto">
        <a:xfrm>
          <a:off x="95250" y="11334750"/>
          <a:ext cx="1111250" cy="657225"/>
        </a:xfrm>
        <a:prstGeom prst="rect">
          <a:avLst/>
        </a:prstGeom>
        <a:noFill/>
        <a:ln w="9525">
          <a:noFill/>
          <a:miter lim="800000"/>
          <a:headEnd/>
          <a:tailEnd/>
        </a:ln>
      </xdr:spPr>
    </xdr:pic>
    <xdr:clientData/>
  </xdr:twoCellAnchor>
  <xdr:twoCellAnchor>
    <xdr:from>
      <xdr:col>1</xdr:col>
      <xdr:colOff>247649</xdr:colOff>
      <xdr:row>33</xdr:row>
      <xdr:rowOff>95250</xdr:rowOff>
    </xdr:from>
    <xdr:to>
      <xdr:col>8</xdr:col>
      <xdr:colOff>657224</xdr:colOff>
      <xdr:row>57</xdr:row>
      <xdr:rowOff>19050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17</xdr:row>
      <xdr:rowOff>0</xdr:rowOff>
    </xdr:from>
    <xdr:to>
      <xdr:col>6</xdr:col>
      <xdr:colOff>9525</xdr:colOff>
      <xdr:row>17</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flipH="1" flipV="1">
          <a:off x="7019925" y="9982200"/>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1357312</xdr:colOff>
      <xdr:row>31</xdr:row>
      <xdr:rowOff>173830</xdr:rowOff>
    </xdr:from>
    <xdr:to>
      <xdr:col>9</xdr:col>
      <xdr:colOff>11905</xdr:colOff>
      <xdr:row>52</xdr:row>
      <xdr:rowOff>28574</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23813</xdr:colOff>
      <xdr:row>18</xdr:row>
      <xdr:rowOff>119063</xdr:rowOff>
    </xdr:from>
    <xdr:to>
      <xdr:col>0</xdr:col>
      <xdr:colOff>1135063</xdr:colOff>
      <xdr:row>20</xdr:row>
      <xdr:rowOff>157163</xdr:rowOff>
    </xdr:to>
    <xdr:pic>
      <xdr:nvPicPr>
        <xdr:cNvPr id="8" name="7 Imagen" descr="https://admin.google.com/u/0/ac/images/logo.gif?uid=104844973405530559080&amp;service=google_gsuite">
          <a:extLst>
            <a:ext uri="{FF2B5EF4-FFF2-40B4-BE49-F238E27FC236}">
              <a16:creationId xmlns:a16="http://schemas.microsoft.com/office/drawing/2014/main" id="{00000000-0008-0000-0300-000008000000}"/>
            </a:ext>
          </a:extLst>
        </xdr:cNvPr>
        <xdr:cNvPicPr/>
      </xdr:nvPicPr>
      <xdr:blipFill>
        <a:blip xmlns:r="http://schemas.openxmlformats.org/officeDocument/2006/relationships" r:embed="rId2" cstate="print"/>
        <a:srcRect/>
        <a:stretch>
          <a:fillRect/>
        </a:stretch>
      </xdr:blipFill>
      <xdr:spPr bwMode="auto">
        <a:xfrm>
          <a:off x="23813" y="10263188"/>
          <a:ext cx="1111250" cy="657225"/>
        </a:xfrm>
        <a:prstGeom prst="rect">
          <a:avLst/>
        </a:prstGeom>
        <a:noFill/>
        <a:ln w="9525">
          <a:noFill/>
          <a:miter lim="800000"/>
          <a:headEnd/>
          <a:tailEnd/>
        </a:ln>
      </xdr:spPr>
    </xdr:pic>
    <xdr:clientData/>
  </xdr:twoCellAnchor>
  <xdr:twoCellAnchor editAs="oneCell">
    <xdr:from>
      <xdr:col>0</xdr:col>
      <xdr:colOff>59531</xdr:colOff>
      <xdr:row>27</xdr:row>
      <xdr:rowOff>142875</xdr:rowOff>
    </xdr:from>
    <xdr:to>
      <xdr:col>0</xdr:col>
      <xdr:colOff>1170781</xdr:colOff>
      <xdr:row>29</xdr:row>
      <xdr:rowOff>180975</xdr:rowOff>
    </xdr:to>
    <xdr:pic>
      <xdr:nvPicPr>
        <xdr:cNvPr id="9" name="8 Imagen" descr="https://admin.google.com/u/0/ac/images/logo.gif?uid=104844973405530559080&amp;service=google_gsuite">
          <a:extLst>
            <a:ext uri="{FF2B5EF4-FFF2-40B4-BE49-F238E27FC236}">
              <a16:creationId xmlns:a16="http://schemas.microsoft.com/office/drawing/2014/main" id="{00000000-0008-0000-0300-000009000000}"/>
            </a:ext>
          </a:extLst>
        </xdr:cNvPr>
        <xdr:cNvPicPr/>
      </xdr:nvPicPr>
      <xdr:blipFill>
        <a:blip xmlns:r="http://schemas.openxmlformats.org/officeDocument/2006/relationships" r:embed="rId2" cstate="print"/>
        <a:srcRect/>
        <a:stretch>
          <a:fillRect/>
        </a:stretch>
      </xdr:blipFill>
      <xdr:spPr bwMode="auto">
        <a:xfrm>
          <a:off x="59531" y="14918531"/>
          <a:ext cx="1111250" cy="657225"/>
        </a:xfrm>
        <a:prstGeom prst="rect">
          <a:avLst/>
        </a:prstGeom>
        <a:noFill/>
        <a:ln w="9525">
          <a:noFill/>
          <a:miter lim="800000"/>
          <a:headEnd/>
          <a:tailEnd/>
        </a:ln>
      </xdr:spPr>
    </xdr:pic>
    <xdr:clientData/>
  </xdr:twoCellAnchor>
  <xdr:twoCellAnchor editAs="oneCell">
    <xdr:from>
      <xdr:col>0</xdr:col>
      <xdr:colOff>107156</xdr:colOff>
      <xdr:row>1</xdr:row>
      <xdr:rowOff>71437</xdr:rowOff>
    </xdr:from>
    <xdr:to>
      <xdr:col>0</xdr:col>
      <xdr:colOff>1218406</xdr:colOff>
      <xdr:row>3</xdr:row>
      <xdr:rowOff>109537</xdr:rowOff>
    </xdr:to>
    <xdr:pic>
      <xdr:nvPicPr>
        <xdr:cNvPr id="10" name="9 Imagen" descr="https://admin.google.com/u/0/ac/images/logo.gif?uid=104844973405530559080&amp;service=google_gsuite">
          <a:extLst>
            <a:ext uri="{FF2B5EF4-FFF2-40B4-BE49-F238E27FC236}">
              <a16:creationId xmlns:a16="http://schemas.microsoft.com/office/drawing/2014/main" id="{00000000-0008-0000-0300-00000A000000}"/>
            </a:ext>
          </a:extLst>
        </xdr:cNvPr>
        <xdr:cNvPicPr/>
      </xdr:nvPicPr>
      <xdr:blipFill>
        <a:blip xmlns:r="http://schemas.openxmlformats.org/officeDocument/2006/relationships" r:embed="rId2" cstate="print"/>
        <a:srcRect/>
        <a:stretch>
          <a:fillRect/>
        </a:stretch>
      </xdr:blipFill>
      <xdr:spPr bwMode="auto">
        <a:xfrm>
          <a:off x="107156" y="261937"/>
          <a:ext cx="1111250" cy="65722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17</xdr:row>
      <xdr:rowOff>0</xdr:rowOff>
    </xdr:from>
    <xdr:to>
      <xdr:col>6</xdr:col>
      <xdr:colOff>9525</xdr:colOff>
      <xdr:row>17</xdr:row>
      <xdr:rowOff>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flipH="1" flipV="1">
          <a:off x="7019925" y="9982200"/>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1095375</xdr:colOff>
      <xdr:row>32</xdr:row>
      <xdr:rowOff>276225</xdr:rowOff>
    </xdr:from>
    <xdr:to>
      <xdr:col>8</xdr:col>
      <xdr:colOff>1071562</xdr:colOff>
      <xdr:row>54</xdr:row>
      <xdr:rowOff>0</xdr:rowOff>
    </xdr:to>
    <xdr:graphicFrame macro="">
      <xdr:nvGraphicFramePr>
        <xdr:cNvPr id="7" name="Gráfico 6">
          <a:extLst>
            <a:ext uri="{FF2B5EF4-FFF2-40B4-BE49-F238E27FC236}">
              <a16:creationId xmlns:a16="http://schemas.microsoft.com/office/drawing/2014/main" id="{00000000-0008-0000-04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142875</xdr:colOff>
      <xdr:row>1</xdr:row>
      <xdr:rowOff>119062</xdr:rowOff>
    </xdr:from>
    <xdr:to>
      <xdr:col>0</xdr:col>
      <xdr:colOff>1254125</xdr:colOff>
      <xdr:row>3</xdr:row>
      <xdr:rowOff>157162</xdr:rowOff>
    </xdr:to>
    <xdr:pic>
      <xdr:nvPicPr>
        <xdr:cNvPr id="8" name="7 Imagen" descr="https://admin.google.com/u/0/ac/images/logo.gif?uid=104844973405530559080&amp;service=google_gsuite">
          <a:extLst>
            <a:ext uri="{FF2B5EF4-FFF2-40B4-BE49-F238E27FC236}">
              <a16:creationId xmlns:a16="http://schemas.microsoft.com/office/drawing/2014/main" id="{00000000-0008-0000-0400-000008000000}"/>
            </a:ext>
          </a:extLst>
        </xdr:cNvPr>
        <xdr:cNvPicPr/>
      </xdr:nvPicPr>
      <xdr:blipFill>
        <a:blip xmlns:r="http://schemas.openxmlformats.org/officeDocument/2006/relationships" r:embed="rId2" cstate="print"/>
        <a:srcRect/>
        <a:stretch>
          <a:fillRect/>
        </a:stretch>
      </xdr:blipFill>
      <xdr:spPr bwMode="auto">
        <a:xfrm>
          <a:off x="142875" y="309562"/>
          <a:ext cx="1111250" cy="657225"/>
        </a:xfrm>
        <a:prstGeom prst="rect">
          <a:avLst/>
        </a:prstGeom>
        <a:noFill/>
        <a:ln w="9525">
          <a:noFill/>
          <a:miter lim="800000"/>
          <a:headEnd/>
          <a:tailEnd/>
        </a:ln>
      </xdr:spPr>
    </xdr:pic>
    <xdr:clientData/>
  </xdr:twoCellAnchor>
  <xdr:twoCellAnchor editAs="oneCell">
    <xdr:from>
      <xdr:col>0</xdr:col>
      <xdr:colOff>95250</xdr:colOff>
      <xdr:row>28</xdr:row>
      <xdr:rowOff>119063</xdr:rowOff>
    </xdr:from>
    <xdr:to>
      <xdr:col>0</xdr:col>
      <xdr:colOff>1206500</xdr:colOff>
      <xdr:row>30</xdr:row>
      <xdr:rowOff>157163</xdr:rowOff>
    </xdr:to>
    <xdr:pic>
      <xdr:nvPicPr>
        <xdr:cNvPr id="9" name="8 Imagen" descr="https://admin.google.com/u/0/ac/images/logo.gif?uid=104844973405530559080&amp;service=google_gsuite">
          <a:extLst>
            <a:ext uri="{FF2B5EF4-FFF2-40B4-BE49-F238E27FC236}">
              <a16:creationId xmlns:a16="http://schemas.microsoft.com/office/drawing/2014/main" id="{00000000-0008-0000-0400-000009000000}"/>
            </a:ext>
          </a:extLst>
        </xdr:cNvPr>
        <xdr:cNvPicPr/>
      </xdr:nvPicPr>
      <xdr:blipFill>
        <a:blip xmlns:r="http://schemas.openxmlformats.org/officeDocument/2006/relationships" r:embed="rId2" cstate="print"/>
        <a:srcRect/>
        <a:stretch>
          <a:fillRect/>
        </a:stretch>
      </xdr:blipFill>
      <xdr:spPr bwMode="auto">
        <a:xfrm>
          <a:off x="95250" y="15097126"/>
          <a:ext cx="1111250" cy="657225"/>
        </a:xfrm>
        <a:prstGeom prst="rect">
          <a:avLst/>
        </a:prstGeom>
        <a:noFill/>
        <a:ln w="9525">
          <a:noFill/>
          <a:miter lim="800000"/>
          <a:headEnd/>
          <a:tailEnd/>
        </a:ln>
      </xdr:spPr>
    </xdr:pic>
    <xdr:clientData/>
  </xdr:twoCellAnchor>
  <xdr:twoCellAnchor editAs="oneCell">
    <xdr:from>
      <xdr:col>0</xdr:col>
      <xdr:colOff>130969</xdr:colOff>
      <xdr:row>18</xdr:row>
      <xdr:rowOff>154781</xdr:rowOff>
    </xdr:from>
    <xdr:to>
      <xdr:col>0</xdr:col>
      <xdr:colOff>1242219</xdr:colOff>
      <xdr:row>20</xdr:row>
      <xdr:rowOff>192881</xdr:rowOff>
    </xdr:to>
    <xdr:pic>
      <xdr:nvPicPr>
        <xdr:cNvPr id="10" name="9 Imagen" descr="https://admin.google.com/u/0/ac/images/logo.gif?uid=104844973405530559080&amp;service=google_gsuite">
          <a:extLst>
            <a:ext uri="{FF2B5EF4-FFF2-40B4-BE49-F238E27FC236}">
              <a16:creationId xmlns:a16="http://schemas.microsoft.com/office/drawing/2014/main" id="{00000000-0008-0000-0400-00000A000000}"/>
            </a:ext>
          </a:extLst>
        </xdr:cNvPr>
        <xdr:cNvPicPr/>
      </xdr:nvPicPr>
      <xdr:blipFill>
        <a:blip xmlns:r="http://schemas.openxmlformats.org/officeDocument/2006/relationships" r:embed="rId2" cstate="print"/>
        <a:srcRect/>
        <a:stretch>
          <a:fillRect/>
        </a:stretch>
      </xdr:blipFill>
      <xdr:spPr bwMode="auto">
        <a:xfrm>
          <a:off x="130969" y="10358437"/>
          <a:ext cx="1111250" cy="65722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17</xdr:row>
      <xdr:rowOff>0</xdr:rowOff>
    </xdr:from>
    <xdr:to>
      <xdr:col>7</xdr:col>
      <xdr:colOff>9525</xdr:colOff>
      <xdr:row>17</xdr:row>
      <xdr:rowOff>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flipH="1" flipV="1">
          <a:off x="7970520" y="6134100"/>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1</xdr:row>
      <xdr:rowOff>0</xdr:rowOff>
    </xdr:from>
    <xdr:to>
      <xdr:col>2</xdr:col>
      <xdr:colOff>38100</xdr:colOff>
      <xdr:row>4</xdr:row>
      <xdr:rowOff>190500</xdr:rowOff>
    </xdr:to>
    <xdr:pic>
      <xdr:nvPicPr>
        <xdr:cNvPr id="3" name="Imagen 2">
          <a:extLst>
            <a:ext uri="{FF2B5EF4-FFF2-40B4-BE49-F238E27FC236}">
              <a16:creationId xmlns:a16="http://schemas.microsoft.com/office/drawing/2014/main" id="{00000000-0008-0000-05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824" t="3728" r="62392" b="88242"/>
        <a:stretch/>
      </xdr:blipFill>
      <xdr:spPr bwMode="auto">
        <a:xfrm>
          <a:off x="0" y="180975"/>
          <a:ext cx="2857500" cy="742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0</xdr:colOff>
      <xdr:row>17</xdr:row>
      <xdr:rowOff>114300</xdr:rowOff>
    </xdr:from>
    <xdr:to>
      <xdr:col>2</xdr:col>
      <xdr:colOff>0</xdr:colOff>
      <xdr:row>21</xdr:row>
      <xdr:rowOff>47626</xdr:rowOff>
    </xdr:to>
    <xdr:pic>
      <xdr:nvPicPr>
        <xdr:cNvPr id="4" name="Imagen 3">
          <a:extLst>
            <a:ext uri="{FF2B5EF4-FFF2-40B4-BE49-F238E27FC236}">
              <a16:creationId xmlns:a16="http://schemas.microsoft.com/office/drawing/2014/main" id="{00000000-0008-0000-0500-000005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824" t="3728" r="62392" b="88242"/>
        <a:stretch/>
      </xdr:blipFill>
      <xdr:spPr bwMode="auto">
        <a:xfrm>
          <a:off x="0" y="6134100"/>
          <a:ext cx="2819400" cy="895351"/>
        </a:xfrm>
        <a:prstGeom prst="rect">
          <a:avLst/>
        </a:prstGeom>
        <a:ln>
          <a:noFill/>
        </a:ln>
        <a:extLst>
          <a:ext uri="{53640926-AAD7-44D8-BBD7-CCE9431645EC}">
            <a14:shadowObscured xmlns:a14="http://schemas.microsoft.com/office/drawing/2010/main"/>
          </a:ext>
        </a:extLst>
      </xdr:spPr>
    </xdr:pic>
    <xdr:clientData/>
  </xdr:twoCellAnchor>
  <xdr:twoCellAnchor>
    <xdr:from>
      <xdr:col>2</xdr:col>
      <xdr:colOff>503464</xdr:colOff>
      <xdr:row>39</xdr:row>
      <xdr:rowOff>108856</xdr:rowOff>
    </xdr:from>
    <xdr:to>
      <xdr:col>9</xdr:col>
      <xdr:colOff>1183820</xdr:colOff>
      <xdr:row>66</xdr:row>
      <xdr:rowOff>27213</xdr:rowOff>
    </xdr:to>
    <xdr:graphicFrame macro="">
      <xdr:nvGraphicFramePr>
        <xdr:cNvPr id="5" name="Gráfico 4" descr="MEDICION INDICADOR&#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0.06588</cdr:x>
      <cdr:y>0.87298</cdr:y>
    </cdr:from>
    <cdr:to>
      <cdr:x>0.19174</cdr:x>
      <cdr:y>0.91532</cdr:y>
    </cdr:to>
    <cdr:sp macro="" textlink="">
      <cdr:nvSpPr>
        <cdr:cNvPr id="2" name="CuadroTexto 1"/>
        <cdr:cNvSpPr txBox="1"/>
      </cdr:nvSpPr>
      <cdr:spPr>
        <a:xfrm xmlns:a="http://schemas.openxmlformats.org/drawingml/2006/main">
          <a:off x="455839" y="3086100"/>
          <a:ext cx="870857" cy="14967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CO" sz="1100"/>
        </a:p>
      </cdr:txBody>
    </cdr:sp>
  </cdr:relSizeAnchor>
  <cdr:relSizeAnchor xmlns:cdr="http://schemas.openxmlformats.org/drawingml/2006/chartDrawing">
    <cdr:from>
      <cdr:x>0.07178</cdr:x>
      <cdr:y>0.84988</cdr:y>
    </cdr:from>
    <cdr:to>
      <cdr:x>0.2685</cdr:x>
      <cdr:y>0.92361</cdr:y>
    </cdr:to>
    <cdr:sp macro="" textlink="">
      <cdr:nvSpPr>
        <cdr:cNvPr id="3" name="CuadroTexto 2"/>
        <cdr:cNvSpPr txBox="1"/>
      </cdr:nvSpPr>
      <cdr:spPr>
        <a:xfrm xmlns:a="http://schemas.openxmlformats.org/drawingml/2006/main">
          <a:off x="587496" y="3027571"/>
          <a:ext cx="1610057" cy="262637"/>
        </a:xfrm>
        <a:prstGeom xmlns:a="http://schemas.openxmlformats.org/drawingml/2006/main" prst="rect">
          <a:avLst/>
        </a:prstGeom>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wrap="square" rtlCol="0"/>
        <a:lstStyle xmlns:a="http://schemas.openxmlformats.org/drawingml/2006/main"/>
        <a:p xmlns:a="http://schemas.openxmlformats.org/drawingml/2006/main">
          <a:pPr algn="ctr"/>
          <a:r>
            <a:rPr lang="es-CO" sz="1100"/>
            <a:t>30/03/2024</a:t>
          </a:r>
        </a:p>
      </cdr:txBody>
    </cdr:sp>
  </cdr:relSizeAnchor>
  <cdr:relSizeAnchor xmlns:cdr="http://schemas.openxmlformats.org/drawingml/2006/chartDrawing">
    <cdr:from>
      <cdr:x>0.22911</cdr:x>
      <cdr:y>0.86528</cdr:y>
    </cdr:from>
    <cdr:to>
      <cdr:x>0.33923</cdr:x>
      <cdr:y>0.91147</cdr:y>
    </cdr:to>
    <cdr:sp macro="" textlink="">
      <cdr:nvSpPr>
        <cdr:cNvPr id="4" name="CuadroTexto 3"/>
        <cdr:cNvSpPr txBox="1"/>
      </cdr:nvSpPr>
      <cdr:spPr>
        <a:xfrm xmlns:a="http://schemas.openxmlformats.org/drawingml/2006/main">
          <a:off x="1585232" y="3058886"/>
          <a:ext cx="762000" cy="16328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CO" sz="1100"/>
        </a:p>
      </cdr:txBody>
    </cdr:sp>
  </cdr:relSizeAnchor>
  <cdr:relSizeAnchor xmlns:cdr="http://schemas.openxmlformats.org/drawingml/2006/chartDrawing">
    <cdr:from>
      <cdr:x>0.30341</cdr:x>
      <cdr:y>0.85103</cdr:y>
    </cdr:from>
    <cdr:to>
      <cdr:x>0.49763</cdr:x>
      <cdr:y>0.92743</cdr:y>
    </cdr:to>
    <cdr:sp macro="" textlink="">
      <cdr:nvSpPr>
        <cdr:cNvPr id="7" name="CuadroTexto 6"/>
        <cdr:cNvSpPr txBox="1"/>
      </cdr:nvSpPr>
      <cdr:spPr>
        <a:xfrm xmlns:a="http://schemas.openxmlformats.org/drawingml/2006/main">
          <a:off x="2483304" y="3031668"/>
          <a:ext cx="1589687" cy="272147"/>
        </a:xfrm>
        <a:prstGeom xmlns:a="http://schemas.openxmlformats.org/drawingml/2006/main" prst="rect">
          <a:avLst/>
        </a:prstGeom>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wrap="square" rtlCol="0"/>
        <a:lstStyle xmlns:a="http://schemas.openxmlformats.org/drawingml/2006/main"/>
        <a:p xmlns:a="http://schemas.openxmlformats.org/drawingml/2006/main">
          <a:pPr algn="ctr"/>
          <a:r>
            <a:rPr lang="es-CO" sz="1100"/>
            <a:t>30/06/2024</a:t>
          </a:r>
        </a:p>
      </cdr:txBody>
    </cdr:sp>
  </cdr:relSizeAnchor>
  <cdr:relSizeAnchor xmlns:cdr="http://schemas.openxmlformats.org/drawingml/2006/chartDrawing">
    <cdr:from>
      <cdr:x>0.53616</cdr:x>
      <cdr:y>0.84721</cdr:y>
    </cdr:from>
    <cdr:to>
      <cdr:x>0.734</cdr:x>
      <cdr:y>0.92361</cdr:y>
    </cdr:to>
    <cdr:sp macro="" textlink="">
      <cdr:nvSpPr>
        <cdr:cNvPr id="9" name="CuadroTexto 8"/>
        <cdr:cNvSpPr txBox="1"/>
      </cdr:nvSpPr>
      <cdr:spPr>
        <a:xfrm xmlns:a="http://schemas.openxmlformats.org/drawingml/2006/main">
          <a:off x="4388304" y="3018059"/>
          <a:ext cx="1619249" cy="272149"/>
        </a:xfrm>
        <a:prstGeom xmlns:a="http://schemas.openxmlformats.org/drawingml/2006/main" prst="rect">
          <a:avLst/>
        </a:prstGeom>
      </cdr:spPr>
      <cdr:style>
        <a:lnRef xmlns:a="http://schemas.openxmlformats.org/drawingml/2006/main" idx="2">
          <a:schemeClr val="accent2"/>
        </a:lnRef>
        <a:fillRef xmlns:a="http://schemas.openxmlformats.org/drawingml/2006/main" idx="1">
          <a:schemeClr val="lt1"/>
        </a:fillRef>
        <a:effectRef xmlns:a="http://schemas.openxmlformats.org/drawingml/2006/main" idx="0">
          <a:schemeClr val="accent2"/>
        </a:effectRef>
        <a:fontRef xmlns:a="http://schemas.openxmlformats.org/drawingml/2006/main" idx="minor">
          <a:schemeClr val="dk1"/>
        </a:fontRef>
      </cdr:style>
      <cdr:txBody>
        <a:bodyPr xmlns:a="http://schemas.openxmlformats.org/drawingml/2006/main" vertOverflow="clip" wrap="square" rtlCol="0"/>
        <a:lstStyle xmlns:a="http://schemas.openxmlformats.org/drawingml/2006/main"/>
        <a:p xmlns:a="http://schemas.openxmlformats.org/drawingml/2006/main">
          <a:pPr algn="ctr"/>
          <a:r>
            <a:rPr lang="es-CO" sz="1100"/>
            <a:t>30/09/2024</a:t>
          </a:r>
        </a:p>
      </cdr:txBody>
    </cdr:sp>
  </cdr:relSizeAnchor>
  <cdr:relSizeAnchor xmlns:cdr="http://schemas.openxmlformats.org/drawingml/2006/chartDrawing">
    <cdr:from>
      <cdr:x>0.76891</cdr:x>
      <cdr:y>0.84721</cdr:y>
    </cdr:from>
    <cdr:to>
      <cdr:x>0.96343</cdr:x>
      <cdr:y>0.91979</cdr:y>
    </cdr:to>
    <cdr:sp macro="" textlink="">
      <cdr:nvSpPr>
        <cdr:cNvPr id="10" name="CuadroTexto 9"/>
        <cdr:cNvSpPr txBox="1"/>
      </cdr:nvSpPr>
      <cdr:spPr>
        <a:xfrm xmlns:a="http://schemas.openxmlformats.org/drawingml/2006/main">
          <a:off x="6293305" y="3018059"/>
          <a:ext cx="1592036" cy="258542"/>
        </a:xfrm>
        <a:prstGeom xmlns:a="http://schemas.openxmlformats.org/drawingml/2006/main" prst="rect">
          <a:avLst/>
        </a:prstGeom>
      </cdr:spPr>
      <cdr:style>
        <a:lnRef xmlns:a="http://schemas.openxmlformats.org/drawingml/2006/main" idx="2">
          <a:schemeClr val="accent2"/>
        </a:lnRef>
        <a:fillRef xmlns:a="http://schemas.openxmlformats.org/drawingml/2006/main" idx="1">
          <a:schemeClr val="lt1"/>
        </a:fillRef>
        <a:effectRef xmlns:a="http://schemas.openxmlformats.org/drawingml/2006/main" idx="0">
          <a:schemeClr val="accent2"/>
        </a:effectRef>
        <a:fontRef xmlns:a="http://schemas.openxmlformats.org/drawingml/2006/main" idx="minor">
          <a:schemeClr val="dk1"/>
        </a:fontRef>
      </cdr:style>
      <cdr:txBody>
        <a:bodyPr xmlns:a="http://schemas.openxmlformats.org/drawingml/2006/main" vertOverflow="clip" wrap="square" rtlCol="0" anchor="ctr"/>
        <a:lstStyle xmlns:a="http://schemas.openxmlformats.org/drawingml/2006/main"/>
        <a:p xmlns:a="http://schemas.openxmlformats.org/drawingml/2006/main">
          <a:pPr algn="ctr"/>
          <a:r>
            <a:rPr lang="es-CO" sz="1100"/>
            <a:t>30/12/2024</a:t>
          </a:r>
        </a:p>
      </cdr:txBody>
    </cdr:sp>
  </cdr:relSizeAnchor>
</c:userShapes>
</file>

<file path=xl/drawings/drawing8.xml><?xml version="1.0" encoding="utf-8"?>
<xdr:wsDr xmlns:xdr="http://schemas.openxmlformats.org/drawingml/2006/spreadsheetDrawing" xmlns:a="http://schemas.openxmlformats.org/drawingml/2006/main">
  <xdr:twoCellAnchor>
    <xdr:from>
      <xdr:col>6</xdr:col>
      <xdr:colOff>0</xdr:colOff>
      <xdr:row>17</xdr:row>
      <xdr:rowOff>0</xdr:rowOff>
    </xdr:from>
    <xdr:to>
      <xdr:col>6</xdr:col>
      <xdr:colOff>9525</xdr:colOff>
      <xdr:row>17</xdr:row>
      <xdr:rowOff>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flipH="1" flipV="1">
          <a:off x="7372350" y="9982200"/>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163286</xdr:colOff>
      <xdr:row>32</xdr:row>
      <xdr:rowOff>104775</xdr:rowOff>
    </xdr:from>
    <xdr:to>
      <xdr:col>8</xdr:col>
      <xdr:colOff>1156607</xdr:colOff>
      <xdr:row>52</xdr:row>
      <xdr:rowOff>54429</xdr:rowOff>
    </xdr:to>
    <xdr:graphicFrame macro="">
      <xdr:nvGraphicFramePr>
        <xdr:cNvPr id="6" name="Gráfico 6">
          <a:extLst>
            <a:ext uri="{FF2B5EF4-FFF2-40B4-BE49-F238E27FC236}">
              <a16:creationId xmlns:a16="http://schemas.microsoft.com/office/drawing/2014/main" id="{00000000-0008-0000-06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163285</xdr:colOff>
      <xdr:row>1</xdr:row>
      <xdr:rowOff>122464</xdr:rowOff>
    </xdr:from>
    <xdr:to>
      <xdr:col>0</xdr:col>
      <xdr:colOff>1274535</xdr:colOff>
      <xdr:row>3</xdr:row>
      <xdr:rowOff>180975</xdr:rowOff>
    </xdr:to>
    <xdr:pic>
      <xdr:nvPicPr>
        <xdr:cNvPr id="7" name="6 Imagen" descr="https://admin.google.com/u/0/ac/images/logo.gif?uid=104844973405530559080&amp;service=google_gsuite">
          <a:extLst>
            <a:ext uri="{FF2B5EF4-FFF2-40B4-BE49-F238E27FC236}">
              <a16:creationId xmlns:a16="http://schemas.microsoft.com/office/drawing/2014/main" id="{00000000-0008-0000-0600-000007000000}"/>
            </a:ext>
          </a:extLst>
        </xdr:cNvPr>
        <xdr:cNvPicPr/>
      </xdr:nvPicPr>
      <xdr:blipFill>
        <a:blip xmlns:r="http://schemas.openxmlformats.org/officeDocument/2006/relationships" r:embed="rId2" cstate="print"/>
        <a:srcRect/>
        <a:stretch>
          <a:fillRect/>
        </a:stretch>
      </xdr:blipFill>
      <xdr:spPr bwMode="auto">
        <a:xfrm>
          <a:off x="163285" y="312964"/>
          <a:ext cx="1111250" cy="657225"/>
        </a:xfrm>
        <a:prstGeom prst="rect">
          <a:avLst/>
        </a:prstGeom>
        <a:noFill/>
        <a:ln w="9525">
          <a:noFill/>
          <a:miter lim="800000"/>
          <a:headEnd/>
          <a:tailEnd/>
        </a:ln>
      </xdr:spPr>
    </xdr:pic>
    <xdr:clientData/>
  </xdr:twoCellAnchor>
  <xdr:twoCellAnchor editAs="oneCell">
    <xdr:from>
      <xdr:col>0</xdr:col>
      <xdr:colOff>136071</xdr:colOff>
      <xdr:row>18</xdr:row>
      <xdr:rowOff>81643</xdr:rowOff>
    </xdr:from>
    <xdr:to>
      <xdr:col>0</xdr:col>
      <xdr:colOff>1247321</xdr:colOff>
      <xdr:row>20</xdr:row>
      <xdr:rowOff>140154</xdr:rowOff>
    </xdr:to>
    <xdr:pic>
      <xdr:nvPicPr>
        <xdr:cNvPr id="8" name="7 Imagen" descr="https://admin.google.com/u/0/ac/images/logo.gif?uid=104844973405530559080&amp;service=google_gsuite">
          <a:extLst>
            <a:ext uri="{FF2B5EF4-FFF2-40B4-BE49-F238E27FC236}">
              <a16:creationId xmlns:a16="http://schemas.microsoft.com/office/drawing/2014/main" id="{00000000-0008-0000-0600-000008000000}"/>
            </a:ext>
          </a:extLst>
        </xdr:cNvPr>
        <xdr:cNvPicPr/>
      </xdr:nvPicPr>
      <xdr:blipFill>
        <a:blip xmlns:r="http://schemas.openxmlformats.org/officeDocument/2006/relationships" r:embed="rId2" cstate="print"/>
        <a:srcRect/>
        <a:stretch>
          <a:fillRect/>
        </a:stretch>
      </xdr:blipFill>
      <xdr:spPr bwMode="auto">
        <a:xfrm>
          <a:off x="136071" y="10259786"/>
          <a:ext cx="1111250" cy="657225"/>
        </a:xfrm>
        <a:prstGeom prst="rect">
          <a:avLst/>
        </a:prstGeom>
        <a:noFill/>
        <a:ln w="9525">
          <a:noFill/>
          <a:miter lim="800000"/>
          <a:headEnd/>
          <a:tailEnd/>
        </a:ln>
      </xdr:spPr>
    </xdr:pic>
    <xdr:clientData/>
  </xdr:twoCellAnchor>
  <xdr:twoCellAnchor editAs="oneCell">
    <xdr:from>
      <xdr:col>0</xdr:col>
      <xdr:colOff>136072</xdr:colOff>
      <xdr:row>28</xdr:row>
      <xdr:rowOff>122465</xdr:rowOff>
    </xdr:from>
    <xdr:to>
      <xdr:col>0</xdr:col>
      <xdr:colOff>1247322</xdr:colOff>
      <xdr:row>30</xdr:row>
      <xdr:rowOff>180976</xdr:rowOff>
    </xdr:to>
    <xdr:pic>
      <xdr:nvPicPr>
        <xdr:cNvPr id="9" name="8 Imagen" descr="https://admin.google.com/u/0/ac/images/logo.gif?uid=104844973405530559080&amp;service=google_gsuite">
          <a:extLst>
            <a:ext uri="{FF2B5EF4-FFF2-40B4-BE49-F238E27FC236}">
              <a16:creationId xmlns:a16="http://schemas.microsoft.com/office/drawing/2014/main" id="{00000000-0008-0000-0600-000009000000}"/>
            </a:ext>
          </a:extLst>
        </xdr:cNvPr>
        <xdr:cNvPicPr/>
      </xdr:nvPicPr>
      <xdr:blipFill>
        <a:blip xmlns:r="http://schemas.openxmlformats.org/officeDocument/2006/relationships" r:embed="rId2" cstate="print"/>
        <a:srcRect/>
        <a:stretch>
          <a:fillRect/>
        </a:stretch>
      </xdr:blipFill>
      <xdr:spPr bwMode="auto">
        <a:xfrm>
          <a:off x="136072" y="15090322"/>
          <a:ext cx="1111250" cy="6572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6</xdr:col>
      <xdr:colOff>0</xdr:colOff>
      <xdr:row>17</xdr:row>
      <xdr:rowOff>0</xdr:rowOff>
    </xdr:from>
    <xdr:to>
      <xdr:col>6</xdr:col>
      <xdr:colOff>9525</xdr:colOff>
      <xdr:row>17</xdr:row>
      <xdr:rowOff>0</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flipH="1" flipV="1">
          <a:off x="7372350" y="9982200"/>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163286</xdr:colOff>
      <xdr:row>32</xdr:row>
      <xdr:rowOff>104775</xdr:rowOff>
    </xdr:from>
    <xdr:to>
      <xdr:col>8</xdr:col>
      <xdr:colOff>1156607</xdr:colOff>
      <xdr:row>52</xdr:row>
      <xdr:rowOff>54429</xdr:rowOff>
    </xdr:to>
    <xdr:graphicFrame macro="">
      <xdr:nvGraphicFramePr>
        <xdr:cNvPr id="3" name="Gráfico 6">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163285</xdr:colOff>
      <xdr:row>1</xdr:row>
      <xdr:rowOff>122464</xdr:rowOff>
    </xdr:from>
    <xdr:to>
      <xdr:col>0</xdr:col>
      <xdr:colOff>1274535</xdr:colOff>
      <xdr:row>3</xdr:row>
      <xdr:rowOff>180975</xdr:rowOff>
    </xdr:to>
    <xdr:pic>
      <xdr:nvPicPr>
        <xdr:cNvPr id="4" name="6 Imagen" descr="https://admin.google.com/u/0/ac/images/logo.gif?uid=104844973405530559080&amp;service=google_gsuite">
          <a:extLst>
            <a:ext uri="{FF2B5EF4-FFF2-40B4-BE49-F238E27FC236}">
              <a16:creationId xmlns:a16="http://schemas.microsoft.com/office/drawing/2014/main" id="{00000000-0008-0000-0700-000004000000}"/>
            </a:ext>
          </a:extLst>
        </xdr:cNvPr>
        <xdr:cNvPicPr/>
      </xdr:nvPicPr>
      <xdr:blipFill>
        <a:blip xmlns:r="http://schemas.openxmlformats.org/officeDocument/2006/relationships" r:embed="rId2" cstate="print"/>
        <a:srcRect/>
        <a:stretch>
          <a:fillRect/>
        </a:stretch>
      </xdr:blipFill>
      <xdr:spPr bwMode="auto">
        <a:xfrm>
          <a:off x="163285" y="312964"/>
          <a:ext cx="1111250" cy="668111"/>
        </a:xfrm>
        <a:prstGeom prst="rect">
          <a:avLst/>
        </a:prstGeom>
        <a:noFill/>
        <a:ln w="9525">
          <a:noFill/>
          <a:miter lim="800000"/>
          <a:headEnd/>
          <a:tailEnd/>
        </a:ln>
      </xdr:spPr>
    </xdr:pic>
    <xdr:clientData/>
  </xdr:twoCellAnchor>
  <xdr:twoCellAnchor editAs="oneCell">
    <xdr:from>
      <xdr:col>0</xdr:col>
      <xdr:colOff>136071</xdr:colOff>
      <xdr:row>18</xdr:row>
      <xdr:rowOff>81643</xdr:rowOff>
    </xdr:from>
    <xdr:to>
      <xdr:col>0</xdr:col>
      <xdr:colOff>1247321</xdr:colOff>
      <xdr:row>20</xdr:row>
      <xdr:rowOff>140154</xdr:rowOff>
    </xdr:to>
    <xdr:pic>
      <xdr:nvPicPr>
        <xdr:cNvPr id="5" name="7 Imagen" descr="https://admin.google.com/u/0/ac/images/logo.gif?uid=104844973405530559080&amp;service=google_gsuite">
          <a:extLst>
            <a:ext uri="{FF2B5EF4-FFF2-40B4-BE49-F238E27FC236}">
              <a16:creationId xmlns:a16="http://schemas.microsoft.com/office/drawing/2014/main" id="{00000000-0008-0000-0700-000005000000}"/>
            </a:ext>
          </a:extLst>
        </xdr:cNvPr>
        <xdr:cNvPicPr/>
      </xdr:nvPicPr>
      <xdr:blipFill>
        <a:blip xmlns:r="http://schemas.openxmlformats.org/officeDocument/2006/relationships" r:embed="rId2" cstate="print"/>
        <a:srcRect/>
        <a:stretch>
          <a:fillRect/>
        </a:stretch>
      </xdr:blipFill>
      <xdr:spPr bwMode="auto">
        <a:xfrm>
          <a:off x="136071" y="10235293"/>
          <a:ext cx="1111250" cy="668111"/>
        </a:xfrm>
        <a:prstGeom prst="rect">
          <a:avLst/>
        </a:prstGeom>
        <a:noFill/>
        <a:ln w="9525">
          <a:noFill/>
          <a:miter lim="800000"/>
          <a:headEnd/>
          <a:tailEnd/>
        </a:ln>
      </xdr:spPr>
    </xdr:pic>
    <xdr:clientData/>
  </xdr:twoCellAnchor>
  <xdr:twoCellAnchor editAs="oneCell">
    <xdr:from>
      <xdr:col>0</xdr:col>
      <xdr:colOff>136072</xdr:colOff>
      <xdr:row>28</xdr:row>
      <xdr:rowOff>122465</xdr:rowOff>
    </xdr:from>
    <xdr:to>
      <xdr:col>0</xdr:col>
      <xdr:colOff>1247322</xdr:colOff>
      <xdr:row>30</xdr:row>
      <xdr:rowOff>180976</xdr:rowOff>
    </xdr:to>
    <xdr:pic>
      <xdr:nvPicPr>
        <xdr:cNvPr id="6" name="8 Imagen" descr="https://admin.google.com/u/0/ac/images/logo.gif?uid=104844973405530559080&amp;service=google_gsuite">
          <a:extLst>
            <a:ext uri="{FF2B5EF4-FFF2-40B4-BE49-F238E27FC236}">
              <a16:creationId xmlns:a16="http://schemas.microsoft.com/office/drawing/2014/main" id="{00000000-0008-0000-0700-000006000000}"/>
            </a:ext>
          </a:extLst>
        </xdr:cNvPr>
        <xdr:cNvPicPr/>
      </xdr:nvPicPr>
      <xdr:blipFill>
        <a:blip xmlns:r="http://schemas.openxmlformats.org/officeDocument/2006/relationships" r:embed="rId2" cstate="print"/>
        <a:srcRect/>
        <a:stretch>
          <a:fillRect/>
        </a:stretch>
      </xdr:blipFill>
      <xdr:spPr bwMode="auto">
        <a:xfrm>
          <a:off x="136072" y="15086240"/>
          <a:ext cx="1111250" cy="668111"/>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01\CONCURSOS%20DE%20MERITOS\Licitaciones\LOTERIA%20DE%20BOGOTA\CONTRATACION%20DIRECTA%202007\CALIFICACION\CALIFICACION%20FINAL%20LOTERI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01\clientes\Documents%20and%20Settings\glijer\Configuraci&#243;n%20local\Archivos%20temporales%20de%20Internet\OLK21DE\CUADRO%20RESUMEN%20-%20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er01\DOCUMENTOS%20TECNICO%20-%20COMERCIAL\CONTRATACION%20ASEGURADORAS\ENTIDADES%20ESTATALES\METROVIVIENDA\PROCESO%20SEGUROS%202010\CUADRO%20RESUMEN%20-%202010%20METROVIVIENDA%20QB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57316/Downloads/INDICADORES%20FINANCIEROS%202022%203TRIM%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RIDICA"/>
      <sheetName val="FINANCIERA"/>
      <sheetName val="1 PARTICIPANTES"/>
      <sheetName val="2 CRITERIOS"/>
      <sheetName val="3 TRDM AMP OB"/>
      <sheetName val="4 TRDM AMP AD"/>
      <sheetName val="5 TRDM CLA OB"/>
      <sheetName val="6 TRDM CLA AD"/>
      <sheetName val="7 TRDM VLR1"/>
      <sheetName val="8 AU AMP OB"/>
      <sheetName val="9 AU AMP AD"/>
      <sheetName val="10 AU CLA OB"/>
      <sheetName val="11 AU CLA AD"/>
      <sheetName val="12 AU VLR"/>
      <sheetName val="13 SO AMP OB"/>
      <sheetName val="14 SO VLR"/>
      <sheetName val="15 TV AMP OB"/>
      <sheetName val="16 TV CLA OB"/>
      <sheetName val="17 TV CLA AD"/>
      <sheetName val="18 TV VLR"/>
      <sheetName val="19 MN AMP OB"/>
      <sheetName val="20 MN CLA OB"/>
      <sheetName val="21 MN CLA AD"/>
      <sheetName val="22 MN VLR"/>
      <sheetName val="23 RCE AMP OB"/>
      <sheetName val="24 RCE AMP AD"/>
      <sheetName val="25 RCE CLA OB"/>
      <sheetName val="26 RCE CLA AD"/>
      <sheetName val="27 RCE VLR"/>
      <sheetName val="28 RCSP AMP OB"/>
      <sheetName val="29 RCSP AMP AD"/>
      <sheetName val="30 RCSP CLA OB"/>
      <sheetName val="31 RCSP CLA AD"/>
      <sheetName val="32 RCSP VLR"/>
      <sheetName val="33 VGD AMP OB"/>
      <sheetName val="34 VGD AMP AD"/>
      <sheetName val="35 VGD CLA OB"/>
      <sheetName val="37 VGD VLR"/>
      <sheetName val="38 IND AMP OB"/>
      <sheetName val="39 IND AMP AD"/>
      <sheetName val="40 IND CLA OB"/>
      <sheetName val="41 IND CLA AD"/>
      <sheetName val="41 IND VLR"/>
      <sheetName val="42  VGE  AMP OB"/>
      <sheetName val="43 VGE AMP AD"/>
      <sheetName val="44  VGE CLA OB"/>
      <sheetName val="46 VGE VLR"/>
      <sheetName val="47 SIN"/>
      <sheetName val="48 RESUMEN GENERAL"/>
      <sheetName val="49 MAYORES PUNTAJE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uperado_Hoja1"/>
      <sheetName val="RESUMEN TASA UNICA"/>
      <sheetName val="RIESGOS"/>
      <sheetName val="COBERTURAS"/>
      <sheetName val="CUADRO RESUMEN"/>
      <sheetName val="Info"/>
      <sheetName val="P Y G FINANCIERO"/>
      <sheetName val="Rea"/>
      <sheetName val="P&amp;G"/>
      <sheetName val="% Pérdida"/>
    </sheetNames>
    <sheetDataSet>
      <sheetData sheetId="0" refreshError="1"/>
      <sheetData sheetId="1" refreshError="1"/>
      <sheetData sheetId="2" refreshError="1"/>
      <sheetData sheetId="3" refreshError="1"/>
      <sheetData sheetId="4" refreshError="1">
        <row r="13">
          <cell r="L13" t="str">
            <v>-  TERREMOTO, TEMBLOR, ERUPCIÓN VOLCANICA, MAREMOTO, TSUNAMI:  1% SOBRE DE LA PERDIDA, SIN MINIMO</v>
          </cell>
        </row>
        <row r="14">
          <cell r="L14" t="str">
            <v>- AMCCoPH AMIT (INCLUYENDO SABOTAJE Y TERRORISMO): 1% SOBRE EL VALOR DE LA PERDIDA, SIN MINIMO</v>
          </cell>
        </row>
        <row r="15">
          <cell r="L15" t="str">
            <v>- HURTO Y HURTO CALIFICADO PARA CUALQUIER BIEN: SIN DEDUCIBLE</v>
          </cell>
        </row>
        <row r="16">
          <cell r="L16" t="str">
            <v xml:space="preserve">- DAÑO INTERNO EN EQUIPOS ELECTRICOS Y ELECTRONICOS: SIN DEDUCIBLE </v>
          </cell>
        </row>
        <row r="18">
          <cell r="L18" t="str">
            <v>- DEMAS EVENTOS: SIN DEDUCIBLE</v>
          </cell>
        </row>
        <row r="24">
          <cell r="L24" t="str">
            <v>- TODO DAÑO O PERDIDA DE CELULARES, AVANTELES, BEEPERS, RADIOTELEFONOS Y DEMAS EQUIPOS PORTATILES DE COMUNICACIÓN, CUALQUIERA SEA SU TECNOLOGIA: SIN DEDUCIBLE</v>
          </cell>
        </row>
      </sheetData>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uperado_Hoja1"/>
      <sheetName val="CUADRO PRESENTACION"/>
      <sheetName val="RIESGOS"/>
      <sheetName val="COBERTURAS"/>
      <sheetName val="CUADRO RESUMEN"/>
      <sheetName val="Info"/>
      <sheetName val="P Y G FINANCIERO"/>
      <sheetName val="Rea"/>
      <sheetName val="P&amp;G"/>
      <sheetName val="% Pérdida"/>
    </sheetNames>
    <sheetDataSet>
      <sheetData sheetId="0" refreshError="1"/>
      <sheetData sheetId="1" refreshError="1"/>
      <sheetData sheetId="2" refreshError="1"/>
      <sheetData sheetId="3" refreshError="1"/>
      <sheetData sheetId="4" refreshError="1">
        <row r="21">
          <cell r="L21" t="str">
            <v>-  TERREMOTO, TEMBLOR, ERUPCIÓN VOLCANICA:  SIN DEDUCIBLE</v>
          </cell>
        </row>
        <row r="22">
          <cell r="L22" t="str">
            <v>-  AMCCoPH AMIT, TERRORISMO  Y SABOTAJE: SIN DEDUCIBLE</v>
          </cell>
        </row>
        <row r="23">
          <cell r="L23" t="str">
            <v>-  HURTO CALIFICADO Y HURTO SIMPLE PARA CUALQUIER BIENES DIFERENTES A EQUIPOS ELECTRICOS Y ELECTRONICOS Y MAQUINARIA: SIN DEDUCIBLE</v>
          </cell>
        </row>
        <row r="24">
          <cell r="L24" t="str">
            <v>-  DEMAS EVENTOS PARA CUALQUIER BIENES DIFERENTES A EQUIPOS ELECTRICOS Y ELECTRONICOS Y MAQUINARIA: SIN DEDUCIBLE</v>
          </cell>
        </row>
        <row r="25">
          <cell r="L25" t="str">
            <v>-  HURTO CALIFICADO Y HURTO SIMPLE DE EQUIPOS ELECTRICOS Y ELECTRONICOS (EXCEPTO CELULARES, AVANTELES, BEEPERS, RADIOTELÉFONOS Y DEMÁS EQUIPOS PORTATILES DE COMUNICACIÓN, CUALQUIER TECNOLOGIA): SIN DEDUCIBLE</v>
          </cell>
        </row>
      </sheetData>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IEROS SITUAC22-1"/>
      <sheetName val="FINANCIEROS SITUAC22-2"/>
      <sheetName val="FINANCIEROS SITUACI22-3"/>
      <sheetName val="FINANCIEROS ACTIVIDAD SEP22-"/>
      <sheetName val="FINANCIEROS ACTIVIDAD SEP22"/>
      <sheetName val="GESTION CARTERA-SEP22"/>
      <sheetName val="GESTION CARTERA SEP22"/>
      <sheetName val="GESTION PPTO MZO 22"/>
      <sheetName val="MATRIZ INDICADORES FINACIER (2"/>
      <sheetName val="MATRIZ INDICADORES FINACIEROS "/>
      <sheetName val="ESF"/>
      <sheetName val="ER"/>
      <sheetName val="Hoja3"/>
    </sheetNames>
    <sheetDataSet>
      <sheetData sheetId="0"/>
      <sheetData sheetId="1"/>
      <sheetData sheetId="2"/>
      <sheetData sheetId="3"/>
      <sheetData sheetId="4"/>
      <sheetData sheetId="5"/>
      <sheetData sheetId="6"/>
      <sheetData sheetId="7">
        <row r="24">
          <cell r="C24">
            <v>0.85</v>
          </cell>
        </row>
      </sheetData>
      <sheetData sheetId="8"/>
      <sheetData sheetId="9">
        <row r="12">
          <cell r="K12">
            <v>13223987054.18</v>
          </cell>
          <cell r="L12">
            <v>14789410682.85</v>
          </cell>
          <cell r="M12">
            <v>22604781721.720001</v>
          </cell>
        </row>
        <row r="13">
          <cell r="K13">
            <v>70072899030</v>
          </cell>
          <cell r="L13">
            <v>70861373030</v>
          </cell>
          <cell r="M13">
            <v>71361373030</v>
          </cell>
        </row>
        <row r="14">
          <cell r="K14">
            <v>5616538895.96</v>
          </cell>
          <cell r="L14">
            <v>7727410854.7399998</v>
          </cell>
          <cell r="M14">
            <v>12511716758.4</v>
          </cell>
        </row>
        <row r="15">
          <cell r="K15">
            <v>70072899030</v>
          </cell>
          <cell r="L15">
            <v>70861373030</v>
          </cell>
          <cell r="M15">
            <v>71361373030</v>
          </cell>
        </row>
        <row r="16">
          <cell r="K16">
            <v>22304783162</v>
          </cell>
          <cell r="L16">
            <v>26514731240</v>
          </cell>
          <cell r="M16">
            <v>30711099328</v>
          </cell>
        </row>
        <row r="17">
          <cell r="K17">
            <v>36546149824</v>
          </cell>
          <cell r="L17">
            <v>36546149824</v>
          </cell>
          <cell r="M17">
            <v>36546149824</v>
          </cell>
        </row>
      </sheetData>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9.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8.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R55"/>
  <sheetViews>
    <sheetView topLeftCell="A21" zoomScale="80" zoomScaleNormal="80" workbookViewId="0">
      <selection activeCell="E28" sqref="E28"/>
    </sheetView>
  </sheetViews>
  <sheetFormatPr baseColWidth="10" defaultRowHeight="12.75" x14ac:dyDescent="0.2"/>
  <cols>
    <col min="1" max="1" width="20.5703125" style="25" customWidth="1"/>
    <col min="2" max="2" width="11.42578125" style="25" customWidth="1"/>
    <col min="3" max="3" width="21.85546875" style="25" bestFit="1" customWidth="1"/>
    <col min="4" max="4" width="20.140625" style="25" bestFit="1" customWidth="1"/>
    <col min="5" max="5" width="11.42578125" style="25" customWidth="1"/>
    <col min="6" max="6" width="21.140625" style="25" customWidth="1"/>
    <col min="7" max="7" width="20.85546875" style="25" customWidth="1"/>
    <col min="8" max="8" width="19.5703125" style="25" customWidth="1"/>
    <col min="9" max="9" width="21.5703125" style="25" customWidth="1"/>
    <col min="10" max="10" width="15.140625" style="25" customWidth="1"/>
    <col min="11" max="13" width="11.42578125" style="2" hidden="1" customWidth="1"/>
    <col min="14" max="14" width="15.7109375" style="2" bestFit="1" customWidth="1"/>
    <col min="15" max="15" width="14.5703125" style="2" bestFit="1" customWidth="1"/>
    <col min="16" max="256" width="11.42578125" style="2"/>
    <col min="257" max="257" width="20.5703125" style="2" customWidth="1"/>
    <col min="258" max="261" width="11.42578125" style="2" customWidth="1"/>
    <col min="262" max="262" width="21.140625" style="2" customWidth="1"/>
    <col min="263" max="263" width="20.85546875" style="2" customWidth="1"/>
    <col min="264" max="264" width="19.5703125" style="2" customWidth="1"/>
    <col min="265" max="265" width="21.5703125" style="2" customWidth="1"/>
    <col min="266" max="266" width="15.140625" style="2" customWidth="1"/>
    <col min="267" max="269" width="0" style="2" hidden="1" customWidth="1"/>
    <col min="270" max="512" width="11.42578125" style="2"/>
    <col min="513" max="513" width="20.5703125" style="2" customWidth="1"/>
    <col min="514" max="517" width="11.42578125" style="2" customWidth="1"/>
    <col min="518" max="518" width="21.140625" style="2" customWidth="1"/>
    <col min="519" max="519" width="20.85546875" style="2" customWidth="1"/>
    <col min="520" max="520" width="19.5703125" style="2" customWidth="1"/>
    <col min="521" max="521" width="21.5703125" style="2" customWidth="1"/>
    <col min="522" max="522" width="15.140625" style="2" customWidth="1"/>
    <col min="523" max="525" width="0" style="2" hidden="1" customWidth="1"/>
    <col min="526" max="768" width="11.42578125" style="2"/>
    <col min="769" max="769" width="20.5703125" style="2" customWidth="1"/>
    <col min="770" max="773" width="11.42578125" style="2" customWidth="1"/>
    <col min="774" max="774" width="21.140625" style="2" customWidth="1"/>
    <col min="775" max="775" width="20.85546875" style="2" customWidth="1"/>
    <col min="776" max="776" width="19.5703125" style="2" customWidth="1"/>
    <col min="777" max="777" width="21.5703125" style="2" customWidth="1"/>
    <col min="778" max="778" width="15.140625" style="2" customWidth="1"/>
    <col min="779" max="781" width="0" style="2" hidden="1" customWidth="1"/>
    <col min="782" max="1024" width="11.42578125" style="2"/>
    <col min="1025" max="1025" width="20.5703125" style="2" customWidth="1"/>
    <col min="1026" max="1029" width="11.42578125" style="2" customWidth="1"/>
    <col min="1030" max="1030" width="21.140625" style="2" customWidth="1"/>
    <col min="1031" max="1031" width="20.85546875" style="2" customWidth="1"/>
    <col min="1032" max="1032" width="19.5703125" style="2" customWidth="1"/>
    <col min="1033" max="1033" width="21.5703125" style="2" customWidth="1"/>
    <col min="1034" max="1034" width="15.140625" style="2" customWidth="1"/>
    <col min="1035" max="1037" width="0" style="2" hidden="1" customWidth="1"/>
    <col min="1038" max="1280" width="11.42578125" style="2"/>
    <col min="1281" max="1281" width="20.5703125" style="2" customWidth="1"/>
    <col min="1282" max="1285" width="11.42578125" style="2" customWidth="1"/>
    <col min="1286" max="1286" width="21.140625" style="2" customWidth="1"/>
    <col min="1287" max="1287" width="20.85546875" style="2" customWidth="1"/>
    <col min="1288" max="1288" width="19.5703125" style="2" customWidth="1"/>
    <col min="1289" max="1289" width="21.5703125" style="2" customWidth="1"/>
    <col min="1290" max="1290" width="15.140625" style="2" customWidth="1"/>
    <col min="1291" max="1293" width="0" style="2" hidden="1" customWidth="1"/>
    <col min="1294" max="1536" width="11.42578125" style="2"/>
    <col min="1537" max="1537" width="20.5703125" style="2" customWidth="1"/>
    <col min="1538" max="1541" width="11.42578125" style="2" customWidth="1"/>
    <col min="1542" max="1542" width="21.140625" style="2" customWidth="1"/>
    <col min="1543" max="1543" width="20.85546875" style="2" customWidth="1"/>
    <col min="1544" max="1544" width="19.5703125" style="2" customWidth="1"/>
    <col min="1545" max="1545" width="21.5703125" style="2" customWidth="1"/>
    <col min="1546" max="1546" width="15.140625" style="2" customWidth="1"/>
    <col min="1547" max="1549" width="0" style="2" hidden="1" customWidth="1"/>
    <col min="1550" max="1792" width="11.42578125" style="2"/>
    <col min="1793" max="1793" width="20.5703125" style="2" customWidth="1"/>
    <col min="1794" max="1797" width="11.42578125" style="2" customWidth="1"/>
    <col min="1798" max="1798" width="21.140625" style="2" customWidth="1"/>
    <col min="1799" max="1799" width="20.85546875" style="2" customWidth="1"/>
    <col min="1800" max="1800" width="19.5703125" style="2" customWidth="1"/>
    <col min="1801" max="1801" width="21.5703125" style="2" customWidth="1"/>
    <col min="1802" max="1802" width="15.140625" style="2" customWidth="1"/>
    <col min="1803" max="1805" width="0" style="2" hidden="1" customWidth="1"/>
    <col min="1806" max="2048" width="11.42578125" style="2"/>
    <col min="2049" max="2049" width="20.5703125" style="2" customWidth="1"/>
    <col min="2050" max="2053" width="11.42578125" style="2" customWidth="1"/>
    <col min="2054" max="2054" width="21.140625" style="2" customWidth="1"/>
    <col min="2055" max="2055" width="20.85546875" style="2" customWidth="1"/>
    <col min="2056" max="2056" width="19.5703125" style="2" customWidth="1"/>
    <col min="2057" max="2057" width="21.5703125" style="2" customWidth="1"/>
    <col min="2058" max="2058" width="15.140625" style="2" customWidth="1"/>
    <col min="2059" max="2061" width="0" style="2" hidden="1" customWidth="1"/>
    <col min="2062" max="2304" width="11.42578125" style="2"/>
    <col min="2305" max="2305" width="20.5703125" style="2" customWidth="1"/>
    <col min="2306" max="2309" width="11.42578125" style="2" customWidth="1"/>
    <col min="2310" max="2310" width="21.140625" style="2" customWidth="1"/>
    <col min="2311" max="2311" width="20.85546875" style="2" customWidth="1"/>
    <col min="2312" max="2312" width="19.5703125" style="2" customWidth="1"/>
    <col min="2313" max="2313" width="21.5703125" style="2" customWidth="1"/>
    <col min="2314" max="2314" width="15.140625" style="2" customWidth="1"/>
    <col min="2315" max="2317" width="0" style="2" hidden="1" customWidth="1"/>
    <col min="2318" max="2560" width="11.42578125" style="2"/>
    <col min="2561" max="2561" width="20.5703125" style="2" customWidth="1"/>
    <col min="2562" max="2565" width="11.42578125" style="2" customWidth="1"/>
    <col min="2566" max="2566" width="21.140625" style="2" customWidth="1"/>
    <col min="2567" max="2567" width="20.85546875" style="2" customWidth="1"/>
    <col min="2568" max="2568" width="19.5703125" style="2" customWidth="1"/>
    <col min="2569" max="2569" width="21.5703125" style="2" customWidth="1"/>
    <col min="2570" max="2570" width="15.140625" style="2" customWidth="1"/>
    <col min="2571" max="2573" width="0" style="2" hidden="1" customWidth="1"/>
    <col min="2574" max="2816" width="11.42578125" style="2"/>
    <col min="2817" max="2817" width="20.5703125" style="2" customWidth="1"/>
    <col min="2818" max="2821" width="11.42578125" style="2" customWidth="1"/>
    <col min="2822" max="2822" width="21.140625" style="2" customWidth="1"/>
    <col min="2823" max="2823" width="20.85546875" style="2" customWidth="1"/>
    <col min="2824" max="2824" width="19.5703125" style="2" customWidth="1"/>
    <col min="2825" max="2825" width="21.5703125" style="2" customWidth="1"/>
    <col min="2826" max="2826" width="15.140625" style="2" customWidth="1"/>
    <col min="2827" max="2829" width="0" style="2" hidden="1" customWidth="1"/>
    <col min="2830" max="3072" width="11.42578125" style="2"/>
    <col min="3073" max="3073" width="20.5703125" style="2" customWidth="1"/>
    <col min="3074" max="3077" width="11.42578125" style="2" customWidth="1"/>
    <col min="3078" max="3078" width="21.140625" style="2" customWidth="1"/>
    <col min="3079" max="3079" width="20.85546875" style="2" customWidth="1"/>
    <col min="3080" max="3080" width="19.5703125" style="2" customWidth="1"/>
    <col min="3081" max="3081" width="21.5703125" style="2" customWidth="1"/>
    <col min="3082" max="3082" width="15.140625" style="2" customWidth="1"/>
    <col min="3083" max="3085" width="0" style="2" hidden="1" customWidth="1"/>
    <col min="3086" max="3328" width="11.42578125" style="2"/>
    <col min="3329" max="3329" width="20.5703125" style="2" customWidth="1"/>
    <col min="3330" max="3333" width="11.42578125" style="2" customWidth="1"/>
    <col min="3334" max="3334" width="21.140625" style="2" customWidth="1"/>
    <col min="3335" max="3335" width="20.85546875" style="2" customWidth="1"/>
    <col min="3336" max="3336" width="19.5703125" style="2" customWidth="1"/>
    <col min="3337" max="3337" width="21.5703125" style="2" customWidth="1"/>
    <col min="3338" max="3338" width="15.140625" style="2" customWidth="1"/>
    <col min="3339" max="3341" width="0" style="2" hidden="1" customWidth="1"/>
    <col min="3342" max="3584" width="11.42578125" style="2"/>
    <col min="3585" max="3585" width="20.5703125" style="2" customWidth="1"/>
    <col min="3586" max="3589" width="11.42578125" style="2" customWidth="1"/>
    <col min="3590" max="3590" width="21.140625" style="2" customWidth="1"/>
    <col min="3591" max="3591" width="20.85546875" style="2" customWidth="1"/>
    <col min="3592" max="3592" width="19.5703125" style="2" customWidth="1"/>
    <col min="3593" max="3593" width="21.5703125" style="2" customWidth="1"/>
    <col min="3594" max="3594" width="15.140625" style="2" customWidth="1"/>
    <col min="3595" max="3597" width="0" style="2" hidden="1" customWidth="1"/>
    <col min="3598" max="3840" width="11.42578125" style="2"/>
    <col min="3841" max="3841" width="20.5703125" style="2" customWidth="1"/>
    <col min="3842" max="3845" width="11.42578125" style="2" customWidth="1"/>
    <col min="3846" max="3846" width="21.140625" style="2" customWidth="1"/>
    <col min="3847" max="3847" width="20.85546875" style="2" customWidth="1"/>
    <col min="3848" max="3848" width="19.5703125" style="2" customWidth="1"/>
    <col min="3849" max="3849" width="21.5703125" style="2" customWidth="1"/>
    <col min="3850" max="3850" width="15.140625" style="2" customWidth="1"/>
    <col min="3851" max="3853" width="0" style="2" hidden="1" customWidth="1"/>
    <col min="3854" max="4096" width="11.42578125" style="2"/>
    <col min="4097" max="4097" width="20.5703125" style="2" customWidth="1"/>
    <col min="4098" max="4101" width="11.42578125" style="2" customWidth="1"/>
    <col min="4102" max="4102" width="21.140625" style="2" customWidth="1"/>
    <col min="4103" max="4103" width="20.85546875" style="2" customWidth="1"/>
    <col min="4104" max="4104" width="19.5703125" style="2" customWidth="1"/>
    <col min="4105" max="4105" width="21.5703125" style="2" customWidth="1"/>
    <col min="4106" max="4106" width="15.140625" style="2" customWidth="1"/>
    <col min="4107" max="4109" width="0" style="2" hidden="1" customWidth="1"/>
    <col min="4110" max="4352" width="11.42578125" style="2"/>
    <col min="4353" max="4353" width="20.5703125" style="2" customWidth="1"/>
    <col min="4354" max="4357" width="11.42578125" style="2" customWidth="1"/>
    <col min="4358" max="4358" width="21.140625" style="2" customWidth="1"/>
    <col min="4359" max="4359" width="20.85546875" style="2" customWidth="1"/>
    <col min="4360" max="4360" width="19.5703125" style="2" customWidth="1"/>
    <col min="4361" max="4361" width="21.5703125" style="2" customWidth="1"/>
    <col min="4362" max="4362" width="15.140625" style="2" customWidth="1"/>
    <col min="4363" max="4365" width="0" style="2" hidden="1" customWidth="1"/>
    <col min="4366" max="4608" width="11.42578125" style="2"/>
    <col min="4609" max="4609" width="20.5703125" style="2" customWidth="1"/>
    <col min="4610" max="4613" width="11.42578125" style="2" customWidth="1"/>
    <col min="4614" max="4614" width="21.140625" style="2" customWidth="1"/>
    <col min="4615" max="4615" width="20.85546875" style="2" customWidth="1"/>
    <col min="4616" max="4616" width="19.5703125" style="2" customWidth="1"/>
    <col min="4617" max="4617" width="21.5703125" style="2" customWidth="1"/>
    <col min="4618" max="4618" width="15.140625" style="2" customWidth="1"/>
    <col min="4619" max="4621" width="0" style="2" hidden="1" customWidth="1"/>
    <col min="4622" max="4864" width="11.42578125" style="2"/>
    <col min="4865" max="4865" width="20.5703125" style="2" customWidth="1"/>
    <col min="4866" max="4869" width="11.42578125" style="2" customWidth="1"/>
    <col min="4870" max="4870" width="21.140625" style="2" customWidth="1"/>
    <col min="4871" max="4871" width="20.85546875" style="2" customWidth="1"/>
    <col min="4872" max="4872" width="19.5703125" style="2" customWidth="1"/>
    <col min="4873" max="4873" width="21.5703125" style="2" customWidth="1"/>
    <col min="4874" max="4874" width="15.140625" style="2" customWidth="1"/>
    <col min="4875" max="4877" width="0" style="2" hidden="1" customWidth="1"/>
    <col min="4878" max="5120" width="11.42578125" style="2"/>
    <col min="5121" max="5121" width="20.5703125" style="2" customWidth="1"/>
    <col min="5122" max="5125" width="11.42578125" style="2" customWidth="1"/>
    <col min="5126" max="5126" width="21.140625" style="2" customWidth="1"/>
    <col min="5127" max="5127" width="20.85546875" style="2" customWidth="1"/>
    <col min="5128" max="5128" width="19.5703125" style="2" customWidth="1"/>
    <col min="5129" max="5129" width="21.5703125" style="2" customWidth="1"/>
    <col min="5130" max="5130" width="15.140625" style="2" customWidth="1"/>
    <col min="5131" max="5133" width="0" style="2" hidden="1" customWidth="1"/>
    <col min="5134" max="5376" width="11.42578125" style="2"/>
    <col min="5377" max="5377" width="20.5703125" style="2" customWidth="1"/>
    <col min="5378" max="5381" width="11.42578125" style="2" customWidth="1"/>
    <col min="5382" max="5382" width="21.140625" style="2" customWidth="1"/>
    <col min="5383" max="5383" width="20.85546875" style="2" customWidth="1"/>
    <col min="5384" max="5384" width="19.5703125" style="2" customWidth="1"/>
    <col min="5385" max="5385" width="21.5703125" style="2" customWidth="1"/>
    <col min="5386" max="5386" width="15.140625" style="2" customWidth="1"/>
    <col min="5387" max="5389" width="0" style="2" hidden="1" customWidth="1"/>
    <col min="5390" max="5632" width="11.42578125" style="2"/>
    <col min="5633" max="5633" width="20.5703125" style="2" customWidth="1"/>
    <col min="5634" max="5637" width="11.42578125" style="2" customWidth="1"/>
    <col min="5638" max="5638" width="21.140625" style="2" customWidth="1"/>
    <col min="5639" max="5639" width="20.85546875" style="2" customWidth="1"/>
    <col min="5640" max="5640" width="19.5703125" style="2" customWidth="1"/>
    <col min="5641" max="5641" width="21.5703125" style="2" customWidth="1"/>
    <col min="5642" max="5642" width="15.140625" style="2" customWidth="1"/>
    <col min="5643" max="5645" width="0" style="2" hidden="1" customWidth="1"/>
    <col min="5646" max="5888" width="11.42578125" style="2"/>
    <col min="5889" max="5889" width="20.5703125" style="2" customWidth="1"/>
    <col min="5890" max="5893" width="11.42578125" style="2" customWidth="1"/>
    <col min="5894" max="5894" width="21.140625" style="2" customWidth="1"/>
    <col min="5895" max="5895" width="20.85546875" style="2" customWidth="1"/>
    <col min="5896" max="5896" width="19.5703125" style="2" customWidth="1"/>
    <col min="5897" max="5897" width="21.5703125" style="2" customWidth="1"/>
    <col min="5898" max="5898" width="15.140625" style="2" customWidth="1"/>
    <col min="5899" max="5901" width="0" style="2" hidden="1" customWidth="1"/>
    <col min="5902" max="6144" width="11.42578125" style="2"/>
    <col min="6145" max="6145" width="20.5703125" style="2" customWidth="1"/>
    <col min="6146" max="6149" width="11.42578125" style="2" customWidth="1"/>
    <col min="6150" max="6150" width="21.140625" style="2" customWidth="1"/>
    <col min="6151" max="6151" width="20.85546875" style="2" customWidth="1"/>
    <col min="6152" max="6152" width="19.5703125" style="2" customWidth="1"/>
    <col min="6153" max="6153" width="21.5703125" style="2" customWidth="1"/>
    <col min="6154" max="6154" width="15.140625" style="2" customWidth="1"/>
    <col min="6155" max="6157" width="0" style="2" hidden="1" customWidth="1"/>
    <col min="6158" max="6400" width="11.42578125" style="2"/>
    <col min="6401" max="6401" width="20.5703125" style="2" customWidth="1"/>
    <col min="6402" max="6405" width="11.42578125" style="2" customWidth="1"/>
    <col min="6406" max="6406" width="21.140625" style="2" customWidth="1"/>
    <col min="6407" max="6407" width="20.85546875" style="2" customWidth="1"/>
    <col min="6408" max="6408" width="19.5703125" style="2" customWidth="1"/>
    <col min="6409" max="6409" width="21.5703125" style="2" customWidth="1"/>
    <col min="6410" max="6410" width="15.140625" style="2" customWidth="1"/>
    <col min="6411" max="6413" width="0" style="2" hidden="1" customWidth="1"/>
    <col min="6414" max="6656" width="11.42578125" style="2"/>
    <col min="6657" max="6657" width="20.5703125" style="2" customWidth="1"/>
    <col min="6658" max="6661" width="11.42578125" style="2" customWidth="1"/>
    <col min="6662" max="6662" width="21.140625" style="2" customWidth="1"/>
    <col min="6663" max="6663" width="20.85546875" style="2" customWidth="1"/>
    <col min="6664" max="6664" width="19.5703125" style="2" customWidth="1"/>
    <col min="6665" max="6665" width="21.5703125" style="2" customWidth="1"/>
    <col min="6666" max="6666" width="15.140625" style="2" customWidth="1"/>
    <col min="6667" max="6669" width="0" style="2" hidden="1" customWidth="1"/>
    <col min="6670" max="6912" width="11.42578125" style="2"/>
    <col min="6913" max="6913" width="20.5703125" style="2" customWidth="1"/>
    <col min="6914" max="6917" width="11.42578125" style="2" customWidth="1"/>
    <col min="6918" max="6918" width="21.140625" style="2" customWidth="1"/>
    <col min="6919" max="6919" width="20.85546875" style="2" customWidth="1"/>
    <col min="6920" max="6920" width="19.5703125" style="2" customWidth="1"/>
    <col min="6921" max="6921" width="21.5703125" style="2" customWidth="1"/>
    <col min="6922" max="6922" width="15.140625" style="2" customWidth="1"/>
    <col min="6923" max="6925" width="0" style="2" hidden="1" customWidth="1"/>
    <col min="6926" max="7168" width="11.42578125" style="2"/>
    <col min="7169" max="7169" width="20.5703125" style="2" customWidth="1"/>
    <col min="7170" max="7173" width="11.42578125" style="2" customWidth="1"/>
    <col min="7174" max="7174" width="21.140625" style="2" customWidth="1"/>
    <col min="7175" max="7175" width="20.85546875" style="2" customWidth="1"/>
    <col min="7176" max="7176" width="19.5703125" style="2" customWidth="1"/>
    <col min="7177" max="7177" width="21.5703125" style="2" customWidth="1"/>
    <col min="7178" max="7178" width="15.140625" style="2" customWidth="1"/>
    <col min="7179" max="7181" width="0" style="2" hidden="1" customWidth="1"/>
    <col min="7182" max="7424" width="11.42578125" style="2"/>
    <col min="7425" max="7425" width="20.5703125" style="2" customWidth="1"/>
    <col min="7426" max="7429" width="11.42578125" style="2" customWidth="1"/>
    <col min="7430" max="7430" width="21.140625" style="2" customWidth="1"/>
    <col min="7431" max="7431" width="20.85546875" style="2" customWidth="1"/>
    <col min="7432" max="7432" width="19.5703125" style="2" customWidth="1"/>
    <col min="7433" max="7433" width="21.5703125" style="2" customWidth="1"/>
    <col min="7434" max="7434" width="15.140625" style="2" customWidth="1"/>
    <col min="7435" max="7437" width="0" style="2" hidden="1" customWidth="1"/>
    <col min="7438" max="7680" width="11.42578125" style="2"/>
    <col min="7681" max="7681" width="20.5703125" style="2" customWidth="1"/>
    <col min="7682" max="7685" width="11.42578125" style="2" customWidth="1"/>
    <col min="7686" max="7686" width="21.140625" style="2" customWidth="1"/>
    <col min="7687" max="7687" width="20.85546875" style="2" customWidth="1"/>
    <col min="7688" max="7688" width="19.5703125" style="2" customWidth="1"/>
    <col min="7689" max="7689" width="21.5703125" style="2" customWidth="1"/>
    <col min="7690" max="7690" width="15.140625" style="2" customWidth="1"/>
    <col min="7691" max="7693" width="0" style="2" hidden="1" customWidth="1"/>
    <col min="7694" max="7936" width="11.42578125" style="2"/>
    <col min="7937" max="7937" width="20.5703125" style="2" customWidth="1"/>
    <col min="7938" max="7941" width="11.42578125" style="2" customWidth="1"/>
    <col min="7942" max="7942" width="21.140625" style="2" customWidth="1"/>
    <col min="7943" max="7943" width="20.85546875" style="2" customWidth="1"/>
    <col min="7944" max="7944" width="19.5703125" style="2" customWidth="1"/>
    <col min="7945" max="7945" width="21.5703125" style="2" customWidth="1"/>
    <col min="7946" max="7946" width="15.140625" style="2" customWidth="1"/>
    <col min="7947" max="7949" width="0" style="2" hidden="1" customWidth="1"/>
    <col min="7950" max="8192" width="11.42578125" style="2"/>
    <col min="8193" max="8193" width="20.5703125" style="2" customWidth="1"/>
    <col min="8194" max="8197" width="11.42578125" style="2" customWidth="1"/>
    <col min="8198" max="8198" width="21.140625" style="2" customWidth="1"/>
    <col min="8199" max="8199" width="20.85546875" style="2" customWidth="1"/>
    <col min="8200" max="8200" width="19.5703125" style="2" customWidth="1"/>
    <col min="8201" max="8201" width="21.5703125" style="2" customWidth="1"/>
    <col min="8202" max="8202" width="15.140625" style="2" customWidth="1"/>
    <col min="8203" max="8205" width="0" style="2" hidden="1" customWidth="1"/>
    <col min="8206" max="8448" width="11.42578125" style="2"/>
    <col min="8449" max="8449" width="20.5703125" style="2" customWidth="1"/>
    <col min="8450" max="8453" width="11.42578125" style="2" customWidth="1"/>
    <col min="8454" max="8454" width="21.140625" style="2" customWidth="1"/>
    <col min="8455" max="8455" width="20.85546875" style="2" customWidth="1"/>
    <col min="8456" max="8456" width="19.5703125" style="2" customWidth="1"/>
    <col min="8457" max="8457" width="21.5703125" style="2" customWidth="1"/>
    <col min="8458" max="8458" width="15.140625" style="2" customWidth="1"/>
    <col min="8459" max="8461" width="0" style="2" hidden="1" customWidth="1"/>
    <col min="8462" max="8704" width="11.42578125" style="2"/>
    <col min="8705" max="8705" width="20.5703125" style="2" customWidth="1"/>
    <col min="8706" max="8709" width="11.42578125" style="2" customWidth="1"/>
    <col min="8710" max="8710" width="21.140625" style="2" customWidth="1"/>
    <col min="8711" max="8711" width="20.85546875" style="2" customWidth="1"/>
    <col min="8712" max="8712" width="19.5703125" style="2" customWidth="1"/>
    <col min="8713" max="8713" width="21.5703125" style="2" customWidth="1"/>
    <col min="8714" max="8714" width="15.140625" style="2" customWidth="1"/>
    <col min="8715" max="8717" width="0" style="2" hidden="1" customWidth="1"/>
    <col min="8718" max="8960" width="11.42578125" style="2"/>
    <col min="8961" max="8961" width="20.5703125" style="2" customWidth="1"/>
    <col min="8962" max="8965" width="11.42578125" style="2" customWidth="1"/>
    <col min="8966" max="8966" width="21.140625" style="2" customWidth="1"/>
    <col min="8967" max="8967" width="20.85546875" style="2" customWidth="1"/>
    <col min="8968" max="8968" width="19.5703125" style="2" customWidth="1"/>
    <col min="8969" max="8969" width="21.5703125" style="2" customWidth="1"/>
    <col min="8970" max="8970" width="15.140625" style="2" customWidth="1"/>
    <col min="8971" max="8973" width="0" style="2" hidden="1" customWidth="1"/>
    <col min="8974" max="9216" width="11.42578125" style="2"/>
    <col min="9217" max="9217" width="20.5703125" style="2" customWidth="1"/>
    <col min="9218" max="9221" width="11.42578125" style="2" customWidth="1"/>
    <col min="9222" max="9222" width="21.140625" style="2" customWidth="1"/>
    <col min="9223" max="9223" width="20.85546875" style="2" customWidth="1"/>
    <col min="9224" max="9224" width="19.5703125" style="2" customWidth="1"/>
    <col min="9225" max="9225" width="21.5703125" style="2" customWidth="1"/>
    <col min="9226" max="9226" width="15.140625" style="2" customWidth="1"/>
    <col min="9227" max="9229" width="0" style="2" hidden="1" customWidth="1"/>
    <col min="9230" max="9472" width="11.42578125" style="2"/>
    <col min="9473" max="9473" width="20.5703125" style="2" customWidth="1"/>
    <col min="9474" max="9477" width="11.42578125" style="2" customWidth="1"/>
    <col min="9478" max="9478" width="21.140625" style="2" customWidth="1"/>
    <col min="9479" max="9479" width="20.85546875" style="2" customWidth="1"/>
    <col min="9480" max="9480" width="19.5703125" style="2" customWidth="1"/>
    <col min="9481" max="9481" width="21.5703125" style="2" customWidth="1"/>
    <col min="9482" max="9482" width="15.140625" style="2" customWidth="1"/>
    <col min="9483" max="9485" width="0" style="2" hidden="1" customWidth="1"/>
    <col min="9486" max="9728" width="11.42578125" style="2"/>
    <col min="9729" max="9729" width="20.5703125" style="2" customWidth="1"/>
    <col min="9730" max="9733" width="11.42578125" style="2" customWidth="1"/>
    <col min="9734" max="9734" width="21.140625" style="2" customWidth="1"/>
    <col min="9735" max="9735" width="20.85546875" style="2" customWidth="1"/>
    <col min="9736" max="9736" width="19.5703125" style="2" customWidth="1"/>
    <col min="9737" max="9737" width="21.5703125" style="2" customWidth="1"/>
    <col min="9738" max="9738" width="15.140625" style="2" customWidth="1"/>
    <col min="9739" max="9741" width="0" style="2" hidden="1" customWidth="1"/>
    <col min="9742" max="9984" width="11.42578125" style="2"/>
    <col min="9985" max="9985" width="20.5703125" style="2" customWidth="1"/>
    <col min="9986" max="9989" width="11.42578125" style="2" customWidth="1"/>
    <col min="9990" max="9990" width="21.140625" style="2" customWidth="1"/>
    <col min="9991" max="9991" width="20.85546875" style="2" customWidth="1"/>
    <col min="9992" max="9992" width="19.5703125" style="2" customWidth="1"/>
    <col min="9993" max="9993" width="21.5703125" style="2" customWidth="1"/>
    <col min="9994" max="9994" width="15.140625" style="2" customWidth="1"/>
    <col min="9995" max="9997" width="0" style="2" hidden="1" customWidth="1"/>
    <col min="9998" max="10240" width="11.42578125" style="2"/>
    <col min="10241" max="10241" width="20.5703125" style="2" customWidth="1"/>
    <col min="10242" max="10245" width="11.42578125" style="2" customWidth="1"/>
    <col min="10246" max="10246" width="21.140625" style="2" customWidth="1"/>
    <col min="10247" max="10247" width="20.85546875" style="2" customWidth="1"/>
    <col min="10248" max="10248" width="19.5703125" style="2" customWidth="1"/>
    <col min="10249" max="10249" width="21.5703125" style="2" customWidth="1"/>
    <col min="10250" max="10250" width="15.140625" style="2" customWidth="1"/>
    <col min="10251" max="10253" width="0" style="2" hidden="1" customWidth="1"/>
    <col min="10254" max="10496" width="11.42578125" style="2"/>
    <col min="10497" max="10497" width="20.5703125" style="2" customWidth="1"/>
    <col min="10498" max="10501" width="11.42578125" style="2" customWidth="1"/>
    <col min="10502" max="10502" width="21.140625" style="2" customWidth="1"/>
    <col min="10503" max="10503" width="20.85546875" style="2" customWidth="1"/>
    <col min="10504" max="10504" width="19.5703125" style="2" customWidth="1"/>
    <col min="10505" max="10505" width="21.5703125" style="2" customWidth="1"/>
    <col min="10506" max="10506" width="15.140625" style="2" customWidth="1"/>
    <col min="10507" max="10509" width="0" style="2" hidden="1" customWidth="1"/>
    <col min="10510" max="10752" width="11.42578125" style="2"/>
    <col min="10753" max="10753" width="20.5703125" style="2" customWidth="1"/>
    <col min="10754" max="10757" width="11.42578125" style="2" customWidth="1"/>
    <col min="10758" max="10758" width="21.140625" style="2" customWidth="1"/>
    <col min="10759" max="10759" width="20.85546875" style="2" customWidth="1"/>
    <col min="10760" max="10760" width="19.5703125" style="2" customWidth="1"/>
    <col min="10761" max="10761" width="21.5703125" style="2" customWidth="1"/>
    <col min="10762" max="10762" width="15.140625" style="2" customWidth="1"/>
    <col min="10763" max="10765" width="0" style="2" hidden="1" customWidth="1"/>
    <col min="10766" max="11008" width="11.42578125" style="2"/>
    <col min="11009" max="11009" width="20.5703125" style="2" customWidth="1"/>
    <col min="11010" max="11013" width="11.42578125" style="2" customWidth="1"/>
    <col min="11014" max="11014" width="21.140625" style="2" customWidth="1"/>
    <col min="11015" max="11015" width="20.85546875" style="2" customWidth="1"/>
    <col min="11016" max="11016" width="19.5703125" style="2" customWidth="1"/>
    <col min="11017" max="11017" width="21.5703125" style="2" customWidth="1"/>
    <col min="11018" max="11018" width="15.140625" style="2" customWidth="1"/>
    <col min="11019" max="11021" width="0" style="2" hidden="1" customWidth="1"/>
    <col min="11022" max="11264" width="11.42578125" style="2"/>
    <col min="11265" max="11265" width="20.5703125" style="2" customWidth="1"/>
    <col min="11266" max="11269" width="11.42578125" style="2" customWidth="1"/>
    <col min="11270" max="11270" width="21.140625" style="2" customWidth="1"/>
    <col min="11271" max="11271" width="20.85546875" style="2" customWidth="1"/>
    <col min="11272" max="11272" width="19.5703125" style="2" customWidth="1"/>
    <col min="11273" max="11273" width="21.5703125" style="2" customWidth="1"/>
    <col min="11274" max="11274" width="15.140625" style="2" customWidth="1"/>
    <col min="11275" max="11277" width="0" style="2" hidden="1" customWidth="1"/>
    <col min="11278" max="11520" width="11.42578125" style="2"/>
    <col min="11521" max="11521" width="20.5703125" style="2" customWidth="1"/>
    <col min="11522" max="11525" width="11.42578125" style="2" customWidth="1"/>
    <col min="11526" max="11526" width="21.140625" style="2" customWidth="1"/>
    <col min="11527" max="11527" width="20.85546875" style="2" customWidth="1"/>
    <col min="11528" max="11528" width="19.5703125" style="2" customWidth="1"/>
    <col min="11529" max="11529" width="21.5703125" style="2" customWidth="1"/>
    <col min="11530" max="11530" width="15.140625" style="2" customWidth="1"/>
    <col min="11531" max="11533" width="0" style="2" hidden="1" customWidth="1"/>
    <col min="11534" max="11776" width="11.42578125" style="2"/>
    <col min="11777" max="11777" width="20.5703125" style="2" customWidth="1"/>
    <col min="11778" max="11781" width="11.42578125" style="2" customWidth="1"/>
    <col min="11782" max="11782" width="21.140625" style="2" customWidth="1"/>
    <col min="11783" max="11783" width="20.85546875" style="2" customWidth="1"/>
    <col min="11784" max="11784" width="19.5703125" style="2" customWidth="1"/>
    <col min="11785" max="11785" width="21.5703125" style="2" customWidth="1"/>
    <col min="11786" max="11786" width="15.140625" style="2" customWidth="1"/>
    <col min="11787" max="11789" width="0" style="2" hidden="1" customWidth="1"/>
    <col min="11790" max="12032" width="11.42578125" style="2"/>
    <col min="12033" max="12033" width="20.5703125" style="2" customWidth="1"/>
    <col min="12034" max="12037" width="11.42578125" style="2" customWidth="1"/>
    <col min="12038" max="12038" width="21.140625" style="2" customWidth="1"/>
    <col min="12039" max="12039" width="20.85546875" style="2" customWidth="1"/>
    <col min="12040" max="12040" width="19.5703125" style="2" customWidth="1"/>
    <col min="12041" max="12041" width="21.5703125" style="2" customWidth="1"/>
    <col min="12042" max="12042" width="15.140625" style="2" customWidth="1"/>
    <col min="12043" max="12045" width="0" style="2" hidden="1" customWidth="1"/>
    <col min="12046" max="12288" width="11.42578125" style="2"/>
    <col min="12289" max="12289" width="20.5703125" style="2" customWidth="1"/>
    <col min="12290" max="12293" width="11.42578125" style="2" customWidth="1"/>
    <col min="12294" max="12294" width="21.140625" style="2" customWidth="1"/>
    <col min="12295" max="12295" width="20.85546875" style="2" customWidth="1"/>
    <col min="12296" max="12296" width="19.5703125" style="2" customWidth="1"/>
    <col min="12297" max="12297" width="21.5703125" style="2" customWidth="1"/>
    <col min="12298" max="12298" width="15.140625" style="2" customWidth="1"/>
    <col min="12299" max="12301" width="0" style="2" hidden="1" customWidth="1"/>
    <col min="12302" max="12544" width="11.42578125" style="2"/>
    <col min="12545" max="12545" width="20.5703125" style="2" customWidth="1"/>
    <col min="12546" max="12549" width="11.42578125" style="2" customWidth="1"/>
    <col min="12550" max="12550" width="21.140625" style="2" customWidth="1"/>
    <col min="12551" max="12551" width="20.85546875" style="2" customWidth="1"/>
    <col min="12552" max="12552" width="19.5703125" style="2" customWidth="1"/>
    <col min="12553" max="12553" width="21.5703125" style="2" customWidth="1"/>
    <col min="12554" max="12554" width="15.140625" style="2" customWidth="1"/>
    <col min="12555" max="12557" width="0" style="2" hidden="1" customWidth="1"/>
    <col min="12558" max="12800" width="11.42578125" style="2"/>
    <col min="12801" max="12801" width="20.5703125" style="2" customWidth="1"/>
    <col min="12802" max="12805" width="11.42578125" style="2" customWidth="1"/>
    <col min="12806" max="12806" width="21.140625" style="2" customWidth="1"/>
    <col min="12807" max="12807" width="20.85546875" style="2" customWidth="1"/>
    <col min="12808" max="12808" width="19.5703125" style="2" customWidth="1"/>
    <col min="12809" max="12809" width="21.5703125" style="2" customWidth="1"/>
    <col min="12810" max="12810" width="15.140625" style="2" customWidth="1"/>
    <col min="12811" max="12813" width="0" style="2" hidden="1" customWidth="1"/>
    <col min="12814" max="13056" width="11.42578125" style="2"/>
    <col min="13057" max="13057" width="20.5703125" style="2" customWidth="1"/>
    <col min="13058" max="13061" width="11.42578125" style="2" customWidth="1"/>
    <col min="13062" max="13062" width="21.140625" style="2" customWidth="1"/>
    <col min="13063" max="13063" width="20.85546875" style="2" customWidth="1"/>
    <col min="13064" max="13064" width="19.5703125" style="2" customWidth="1"/>
    <col min="13065" max="13065" width="21.5703125" style="2" customWidth="1"/>
    <col min="13066" max="13066" width="15.140625" style="2" customWidth="1"/>
    <col min="13067" max="13069" width="0" style="2" hidden="1" customWidth="1"/>
    <col min="13070" max="13312" width="11.42578125" style="2"/>
    <col min="13313" max="13313" width="20.5703125" style="2" customWidth="1"/>
    <col min="13314" max="13317" width="11.42578125" style="2" customWidth="1"/>
    <col min="13318" max="13318" width="21.140625" style="2" customWidth="1"/>
    <col min="13319" max="13319" width="20.85546875" style="2" customWidth="1"/>
    <col min="13320" max="13320" width="19.5703125" style="2" customWidth="1"/>
    <col min="13321" max="13321" width="21.5703125" style="2" customWidth="1"/>
    <col min="13322" max="13322" width="15.140625" style="2" customWidth="1"/>
    <col min="13323" max="13325" width="0" style="2" hidden="1" customWidth="1"/>
    <col min="13326" max="13568" width="11.42578125" style="2"/>
    <col min="13569" max="13569" width="20.5703125" style="2" customWidth="1"/>
    <col min="13570" max="13573" width="11.42578125" style="2" customWidth="1"/>
    <col min="13574" max="13574" width="21.140625" style="2" customWidth="1"/>
    <col min="13575" max="13575" width="20.85546875" style="2" customWidth="1"/>
    <col min="13576" max="13576" width="19.5703125" style="2" customWidth="1"/>
    <col min="13577" max="13577" width="21.5703125" style="2" customWidth="1"/>
    <col min="13578" max="13578" width="15.140625" style="2" customWidth="1"/>
    <col min="13579" max="13581" width="0" style="2" hidden="1" customWidth="1"/>
    <col min="13582" max="13824" width="11.42578125" style="2"/>
    <col min="13825" max="13825" width="20.5703125" style="2" customWidth="1"/>
    <col min="13826" max="13829" width="11.42578125" style="2" customWidth="1"/>
    <col min="13830" max="13830" width="21.140625" style="2" customWidth="1"/>
    <col min="13831" max="13831" width="20.85546875" style="2" customWidth="1"/>
    <col min="13832" max="13832" width="19.5703125" style="2" customWidth="1"/>
    <col min="13833" max="13833" width="21.5703125" style="2" customWidth="1"/>
    <col min="13834" max="13834" width="15.140625" style="2" customWidth="1"/>
    <col min="13835" max="13837" width="0" style="2" hidden="1" customWidth="1"/>
    <col min="13838" max="14080" width="11.42578125" style="2"/>
    <col min="14081" max="14081" width="20.5703125" style="2" customWidth="1"/>
    <col min="14082" max="14085" width="11.42578125" style="2" customWidth="1"/>
    <col min="14086" max="14086" width="21.140625" style="2" customWidth="1"/>
    <col min="14087" max="14087" width="20.85546875" style="2" customWidth="1"/>
    <col min="14088" max="14088" width="19.5703125" style="2" customWidth="1"/>
    <col min="14089" max="14089" width="21.5703125" style="2" customWidth="1"/>
    <col min="14090" max="14090" width="15.140625" style="2" customWidth="1"/>
    <col min="14091" max="14093" width="0" style="2" hidden="1" customWidth="1"/>
    <col min="14094" max="14336" width="11.42578125" style="2"/>
    <col min="14337" max="14337" width="20.5703125" style="2" customWidth="1"/>
    <col min="14338" max="14341" width="11.42578125" style="2" customWidth="1"/>
    <col min="14342" max="14342" width="21.140625" style="2" customWidth="1"/>
    <col min="14343" max="14343" width="20.85546875" style="2" customWidth="1"/>
    <col min="14344" max="14344" width="19.5703125" style="2" customWidth="1"/>
    <col min="14345" max="14345" width="21.5703125" style="2" customWidth="1"/>
    <col min="14346" max="14346" width="15.140625" style="2" customWidth="1"/>
    <col min="14347" max="14349" width="0" style="2" hidden="1" customWidth="1"/>
    <col min="14350" max="14592" width="11.42578125" style="2"/>
    <col min="14593" max="14593" width="20.5703125" style="2" customWidth="1"/>
    <col min="14594" max="14597" width="11.42578125" style="2" customWidth="1"/>
    <col min="14598" max="14598" width="21.140625" style="2" customWidth="1"/>
    <col min="14599" max="14599" width="20.85546875" style="2" customWidth="1"/>
    <col min="14600" max="14600" width="19.5703125" style="2" customWidth="1"/>
    <col min="14601" max="14601" width="21.5703125" style="2" customWidth="1"/>
    <col min="14602" max="14602" width="15.140625" style="2" customWidth="1"/>
    <col min="14603" max="14605" width="0" style="2" hidden="1" customWidth="1"/>
    <col min="14606" max="14848" width="11.42578125" style="2"/>
    <col min="14849" max="14849" width="20.5703125" style="2" customWidth="1"/>
    <col min="14850" max="14853" width="11.42578125" style="2" customWidth="1"/>
    <col min="14854" max="14854" width="21.140625" style="2" customWidth="1"/>
    <col min="14855" max="14855" width="20.85546875" style="2" customWidth="1"/>
    <col min="14856" max="14856" width="19.5703125" style="2" customWidth="1"/>
    <col min="14857" max="14857" width="21.5703125" style="2" customWidth="1"/>
    <col min="14858" max="14858" width="15.140625" style="2" customWidth="1"/>
    <col min="14859" max="14861" width="0" style="2" hidden="1" customWidth="1"/>
    <col min="14862" max="15104" width="11.42578125" style="2"/>
    <col min="15105" max="15105" width="20.5703125" style="2" customWidth="1"/>
    <col min="15106" max="15109" width="11.42578125" style="2" customWidth="1"/>
    <col min="15110" max="15110" width="21.140625" style="2" customWidth="1"/>
    <col min="15111" max="15111" width="20.85546875" style="2" customWidth="1"/>
    <col min="15112" max="15112" width="19.5703125" style="2" customWidth="1"/>
    <col min="15113" max="15113" width="21.5703125" style="2" customWidth="1"/>
    <col min="15114" max="15114" width="15.140625" style="2" customWidth="1"/>
    <col min="15115" max="15117" width="0" style="2" hidden="1" customWidth="1"/>
    <col min="15118" max="15360" width="11.42578125" style="2"/>
    <col min="15361" max="15361" width="20.5703125" style="2" customWidth="1"/>
    <col min="15362" max="15365" width="11.42578125" style="2" customWidth="1"/>
    <col min="15366" max="15366" width="21.140625" style="2" customWidth="1"/>
    <col min="15367" max="15367" width="20.85546875" style="2" customWidth="1"/>
    <col min="15368" max="15368" width="19.5703125" style="2" customWidth="1"/>
    <col min="15369" max="15369" width="21.5703125" style="2" customWidth="1"/>
    <col min="15370" max="15370" width="15.140625" style="2" customWidth="1"/>
    <col min="15371" max="15373" width="0" style="2" hidden="1" customWidth="1"/>
    <col min="15374" max="15616" width="11.42578125" style="2"/>
    <col min="15617" max="15617" width="20.5703125" style="2" customWidth="1"/>
    <col min="15618" max="15621" width="11.42578125" style="2" customWidth="1"/>
    <col min="15622" max="15622" width="21.140625" style="2" customWidth="1"/>
    <col min="15623" max="15623" width="20.85546875" style="2" customWidth="1"/>
    <col min="15624" max="15624" width="19.5703125" style="2" customWidth="1"/>
    <col min="15625" max="15625" width="21.5703125" style="2" customWidth="1"/>
    <col min="15626" max="15626" width="15.140625" style="2" customWidth="1"/>
    <col min="15627" max="15629" width="0" style="2" hidden="1" customWidth="1"/>
    <col min="15630" max="15872" width="11.42578125" style="2"/>
    <col min="15873" max="15873" width="20.5703125" style="2" customWidth="1"/>
    <col min="15874" max="15877" width="11.42578125" style="2" customWidth="1"/>
    <col min="15878" max="15878" width="21.140625" style="2" customWidth="1"/>
    <col min="15879" max="15879" width="20.85546875" style="2" customWidth="1"/>
    <col min="15880" max="15880" width="19.5703125" style="2" customWidth="1"/>
    <col min="15881" max="15881" width="21.5703125" style="2" customWidth="1"/>
    <col min="15882" max="15882" width="15.140625" style="2" customWidth="1"/>
    <col min="15883" max="15885" width="0" style="2" hidden="1" customWidth="1"/>
    <col min="15886" max="16128" width="11.42578125" style="2"/>
    <col min="16129" max="16129" width="20.5703125" style="2" customWidth="1"/>
    <col min="16130" max="16133" width="11.42578125" style="2" customWidth="1"/>
    <col min="16134" max="16134" width="21.140625" style="2" customWidth="1"/>
    <col min="16135" max="16135" width="20.85546875" style="2" customWidth="1"/>
    <col min="16136" max="16136" width="19.5703125" style="2" customWidth="1"/>
    <col min="16137" max="16137" width="21.5703125" style="2" customWidth="1"/>
    <col min="16138" max="16138" width="15.140625" style="2" customWidth="1"/>
    <col min="16139" max="16141" width="0" style="2" hidden="1" customWidth="1"/>
    <col min="16142" max="16384" width="11.42578125" style="2"/>
  </cols>
  <sheetData>
    <row r="1" spans="1:18" ht="15" thickBot="1" x14ac:dyDescent="0.25">
      <c r="A1" s="347"/>
      <c r="B1" s="348"/>
      <c r="C1" s="348"/>
      <c r="D1" s="348"/>
      <c r="E1" s="348"/>
      <c r="F1" s="348"/>
      <c r="G1" s="348"/>
      <c r="H1" s="348"/>
      <c r="I1" s="348"/>
      <c r="J1" s="349"/>
      <c r="K1" s="1" t="s">
        <v>0</v>
      </c>
      <c r="L1" s="1" t="s">
        <v>1</v>
      </c>
      <c r="M1" s="1" t="s">
        <v>2</v>
      </c>
      <c r="P1" s="3" t="s">
        <v>3</v>
      </c>
    </row>
    <row r="2" spans="1:18" ht="24.6" customHeight="1" x14ac:dyDescent="0.2">
      <c r="A2" s="350"/>
      <c r="B2" s="353" t="s">
        <v>4</v>
      </c>
      <c r="C2" s="354"/>
      <c r="D2" s="354"/>
      <c r="E2" s="354"/>
      <c r="F2" s="354"/>
      <c r="G2" s="354"/>
      <c r="H2" s="355"/>
      <c r="I2" s="359" t="s">
        <v>882</v>
      </c>
      <c r="J2" s="360"/>
      <c r="K2" s="1" t="s">
        <v>6</v>
      </c>
      <c r="L2" s="1" t="s">
        <v>7</v>
      </c>
      <c r="M2" s="1" t="s">
        <v>8</v>
      </c>
      <c r="P2" s="3" t="s">
        <v>9</v>
      </c>
    </row>
    <row r="3" spans="1:18" ht="24.6" customHeight="1" x14ac:dyDescent="0.2">
      <c r="A3" s="351"/>
      <c r="B3" s="356"/>
      <c r="C3" s="357"/>
      <c r="D3" s="357"/>
      <c r="E3" s="357"/>
      <c r="F3" s="357"/>
      <c r="G3" s="357"/>
      <c r="H3" s="358"/>
      <c r="I3" s="361" t="s">
        <v>10</v>
      </c>
      <c r="J3" s="362"/>
      <c r="K3" s="1" t="s">
        <v>11</v>
      </c>
      <c r="L3" s="1"/>
      <c r="M3" s="1" t="s">
        <v>12</v>
      </c>
      <c r="P3" s="3" t="s">
        <v>13</v>
      </c>
    </row>
    <row r="4" spans="1:18" ht="24.6" customHeight="1" thickBot="1" x14ac:dyDescent="0.25">
      <c r="A4" s="352"/>
      <c r="B4" s="363" t="s">
        <v>14</v>
      </c>
      <c r="C4" s="364"/>
      <c r="D4" s="364"/>
      <c r="E4" s="364"/>
      <c r="F4" s="364"/>
      <c r="G4" s="364"/>
      <c r="H4" s="365"/>
      <c r="I4" s="366" t="s">
        <v>15</v>
      </c>
      <c r="J4" s="367"/>
      <c r="M4" s="1" t="s">
        <v>16</v>
      </c>
      <c r="P4" s="3" t="s">
        <v>1</v>
      </c>
    </row>
    <row r="5" spans="1:18" ht="13.35" customHeight="1" thickBot="1" x14ac:dyDescent="0.25">
      <c r="A5" s="37"/>
      <c r="B5" s="4"/>
      <c r="C5" s="4"/>
      <c r="D5" s="4"/>
      <c r="E5" s="4"/>
      <c r="F5" s="4"/>
      <c r="G5" s="4"/>
      <c r="H5" s="4"/>
      <c r="I5" s="4"/>
      <c r="J5" s="5"/>
      <c r="M5" s="1"/>
      <c r="P5" s="3" t="s">
        <v>7</v>
      </c>
    </row>
    <row r="6" spans="1:18" ht="27" customHeight="1" thickBot="1" x14ac:dyDescent="0.25">
      <c r="A6" s="368" t="s">
        <v>17</v>
      </c>
      <c r="B6" s="369"/>
      <c r="C6" s="369"/>
      <c r="D6" s="369"/>
      <c r="E6" s="369"/>
      <c r="F6" s="369"/>
      <c r="G6" s="369"/>
      <c r="H6" s="369"/>
      <c r="I6" s="369"/>
      <c r="J6" s="370"/>
    </row>
    <row r="7" spans="1:18" s="8" customFormat="1" ht="34.35" customHeight="1" x14ac:dyDescent="0.2">
      <c r="A7" s="6" t="s">
        <v>18</v>
      </c>
      <c r="B7" s="371" t="s">
        <v>19</v>
      </c>
      <c r="C7" s="371"/>
      <c r="D7" s="371"/>
      <c r="E7" s="371"/>
      <c r="F7" s="371"/>
      <c r="G7" s="371"/>
      <c r="H7" s="371"/>
      <c r="I7" s="7" t="s">
        <v>20</v>
      </c>
      <c r="J7" s="144" t="s">
        <v>3</v>
      </c>
      <c r="M7" s="9"/>
    </row>
    <row r="8" spans="1:18" s="8" customFormat="1" ht="34.35" customHeight="1" thickBot="1" x14ac:dyDescent="0.25">
      <c r="A8" s="10" t="s">
        <v>21</v>
      </c>
      <c r="B8" s="372" t="s">
        <v>883</v>
      </c>
      <c r="C8" s="373"/>
      <c r="D8" s="373"/>
      <c r="E8" s="373"/>
      <c r="F8" s="373"/>
      <c r="G8" s="373"/>
      <c r="H8" s="374"/>
      <c r="I8" s="11" t="s">
        <v>22</v>
      </c>
      <c r="J8" s="145" t="s">
        <v>1</v>
      </c>
      <c r="M8" s="9"/>
    </row>
    <row r="9" spans="1:18" ht="13.5" thickBot="1" x14ac:dyDescent="0.25">
      <c r="A9" s="375"/>
      <c r="B9" s="376"/>
      <c r="C9" s="376"/>
      <c r="D9" s="376"/>
      <c r="E9" s="376"/>
      <c r="F9" s="376"/>
      <c r="G9" s="376"/>
      <c r="H9" s="376"/>
      <c r="I9" s="376"/>
      <c r="J9" s="377"/>
    </row>
    <row r="10" spans="1:18" ht="78" customHeight="1" x14ac:dyDescent="0.2">
      <c r="A10" s="6" t="s">
        <v>23</v>
      </c>
      <c r="B10" s="378" t="s">
        <v>755</v>
      </c>
      <c r="C10" s="379"/>
      <c r="D10" s="379"/>
      <c r="E10" s="379"/>
      <c r="F10" s="380"/>
      <c r="G10" s="7" t="s">
        <v>24</v>
      </c>
      <c r="H10" s="381" t="s">
        <v>870</v>
      </c>
      <c r="I10" s="382"/>
      <c r="J10" s="383"/>
    </row>
    <row r="11" spans="1:18" ht="88.5" customHeight="1" x14ac:dyDescent="0.2">
      <c r="A11" s="39" t="s">
        <v>25</v>
      </c>
      <c r="B11" s="384" t="s">
        <v>835</v>
      </c>
      <c r="C11" s="385"/>
      <c r="D11" s="385"/>
      <c r="E11" s="385"/>
      <c r="F11" s="386"/>
      <c r="G11" s="40" t="s">
        <v>26</v>
      </c>
      <c r="H11" s="381" t="s">
        <v>55</v>
      </c>
      <c r="I11" s="382"/>
      <c r="J11" s="383"/>
    </row>
    <row r="12" spans="1:18" ht="92.25" customHeight="1" x14ac:dyDescent="0.2">
      <c r="A12" s="39" t="s">
        <v>27</v>
      </c>
      <c r="B12" s="387" t="s">
        <v>884</v>
      </c>
      <c r="C12" s="388"/>
      <c r="D12" s="388"/>
      <c r="E12" s="388"/>
      <c r="F12" s="389"/>
      <c r="G12" s="40" t="s">
        <v>28</v>
      </c>
      <c r="H12" s="381" t="s">
        <v>50</v>
      </c>
      <c r="I12" s="382"/>
      <c r="J12" s="383"/>
    </row>
    <row r="13" spans="1:18" ht="58.5" customHeight="1" x14ac:dyDescent="0.2">
      <c r="A13" s="39" t="s">
        <v>29</v>
      </c>
      <c r="B13" s="387" t="s">
        <v>899</v>
      </c>
      <c r="C13" s="388"/>
      <c r="D13" s="388"/>
      <c r="E13" s="388"/>
      <c r="F13" s="389"/>
      <c r="G13" s="40" t="s">
        <v>30</v>
      </c>
      <c r="H13" s="390" t="s">
        <v>756</v>
      </c>
      <c r="I13" s="390"/>
      <c r="J13" s="391"/>
    </row>
    <row r="14" spans="1:18" ht="69.95" customHeight="1" x14ac:dyDescent="0.2">
      <c r="A14" s="39" t="s">
        <v>31</v>
      </c>
      <c r="B14" s="387" t="s">
        <v>57</v>
      </c>
      <c r="C14" s="388"/>
      <c r="D14" s="388"/>
      <c r="E14" s="388"/>
      <c r="F14" s="389"/>
      <c r="G14" s="40" t="s">
        <v>32</v>
      </c>
      <c r="H14" s="390" t="s">
        <v>33</v>
      </c>
      <c r="I14" s="390"/>
      <c r="J14" s="391"/>
      <c r="P14" s="8"/>
      <c r="Q14" s="8"/>
      <c r="R14" s="8"/>
    </row>
    <row r="15" spans="1:18" ht="23.45" customHeight="1" x14ac:dyDescent="0.2">
      <c r="A15" s="392" t="s">
        <v>34</v>
      </c>
      <c r="B15" s="393">
        <v>16</v>
      </c>
      <c r="C15" s="394"/>
      <c r="D15" s="397" t="s">
        <v>35</v>
      </c>
      <c r="E15" s="397"/>
      <c r="F15" s="390">
        <v>16</v>
      </c>
      <c r="G15" s="398" t="s">
        <v>36</v>
      </c>
      <c r="H15" s="12" t="s">
        <v>37</v>
      </c>
      <c r="I15" s="12" t="s">
        <v>38</v>
      </c>
      <c r="J15" s="13" t="s">
        <v>39</v>
      </c>
      <c r="P15" s="14"/>
      <c r="Q15" s="14"/>
      <c r="R15" s="14"/>
    </row>
    <row r="16" spans="1:18" ht="51.6" customHeight="1" x14ac:dyDescent="0.2">
      <c r="A16" s="392"/>
      <c r="B16" s="395"/>
      <c r="C16" s="396"/>
      <c r="D16" s="397"/>
      <c r="E16" s="397"/>
      <c r="F16" s="390"/>
      <c r="G16" s="399"/>
      <c r="H16" s="31" t="s">
        <v>915</v>
      </c>
      <c r="I16" s="32" t="s">
        <v>916</v>
      </c>
      <c r="J16" s="33" t="s">
        <v>917</v>
      </c>
      <c r="P16" s="14"/>
      <c r="Q16" s="14"/>
      <c r="R16" s="14"/>
    </row>
    <row r="17" spans="1:16" ht="13.5" thickBot="1" x14ac:dyDescent="0.25">
      <c r="A17" s="403"/>
      <c r="B17" s="404"/>
      <c r="C17" s="404"/>
      <c r="D17" s="404"/>
      <c r="E17" s="404"/>
      <c r="F17" s="404"/>
      <c r="G17" s="404"/>
      <c r="H17" s="404"/>
      <c r="I17" s="404"/>
      <c r="J17" s="405"/>
    </row>
    <row r="18" spans="1:16" ht="13.5" thickBot="1" x14ac:dyDescent="0.25">
      <c r="A18" s="406"/>
      <c r="B18" s="407"/>
      <c r="C18" s="407"/>
      <c r="D18" s="407"/>
      <c r="E18" s="407"/>
      <c r="F18" s="407"/>
      <c r="G18" s="407"/>
      <c r="H18" s="407"/>
      <c r="I18" s="407"/>
      <c r="J18" s="408"/>
    </row>
    <row r="19" spans="1:16" ht="24.6" customHeight="1" x14ac:dyDescent="0.2">
      <c r="A19" s="350"/>
      <c r="B19" s="353" t="s">
        <v>4</v>
      </c>
      <c r="C19" s="354"/>
      <c r="D19" s="354"/>
      <c r="E19" s="354"/>
      <c r="F19" s="354"/>
      <c r="G19" s="354"/>
      <c r="H19" s="355"/>
      <c r="I19" s="359" t="s">
        <v>882</v>
      </c>
      <c r="J19" s="360"/>
      <c r="K19" s="1" t="s">
        <v>6</v>
      </c>
      <c r="L19" s="1" t="s">
        <v>7</v>
      </c>
      <c r="M19" s="1" t="s">
        <v>8</v>
      </c>
      <c r="P19" s="3" t="s">
        <v>9</v>
      </c>
    </row>
    <row r="20" spans="1:16" ht="24.6" customHeight="1" x14ac:dyDescent="0.2">
      <c r="A20" s="351"/>
      <c r="B20" s="356"/>
      <c r="C20" s="357"/>
      <c r="D20" s="357"/>
      <c r="E20" s="357"/>
      <c r="F20" s="357"/>
      <c r="G20" s="357"/>
      <c r="H20" s="358"/>
      <c r="I20" s="361" t="s">
        <v>10</v>
      </c>
      <c r="J20" s="362"/>
      <c r="K20" s="1" t="s">
        <v>11</v>
      </c>
      <c r="L20" s="1"/>
      <c r="M20" s="1" t="s">
        <v>12</v>
      </c>
      <c r="P20" s="3" t="s">
        <v>13</v>
      </c>
    </row>
    <row r="21" spans="1:16" ht="24.6" customHeight="1" thickBot="1" x14ac:dyDescent="0.25">
      <c r="A21" s="352"/>
      <c r="B21" s="363" t="s">
        <v>14</v>
      </c>
      <c r="C21" s="364"/>
      <c r="D21" s="364"/>
      <c r="E21" s="364"/>
      <c r="F21" s="364"/>
      <c r="G21" s="364"/>
      <c r="H21" s="365"/>
      <c r="I21" s="366" t="s">
        <v>15</v>
      </c>
      <c r="J21" s="367"/>
      <c r="M21" s="1" t="s">
        <v>16</v>
      </c>
      <c r="P21" s="3" t="s">
        <v>1</v>
      </c>
    </row>
    <row r="22" spans="1:16" ht="24.95" customHeight="1" thickBot="1" x14ac:dyDescent="0.25">
      <c r="A22" s="410" t="s">
        <v>40</v>
      </c>
      <c r="B22" s="411"/>
      <c r="C22" s="411"/>
      <c r="D22" s="411"/>
      <c r="E22" s="411"/>
      <c r="F22" s="411"/>
      <c r="G22" s="411"/>
      <c r="H22" s="411"/>
      <c r="I22" s="411"/>
      <c r="J22" s="412"/>
    </row>
    <row r="23" spans="1:16" ht="42" customHeight="1" x14ac:dyDescent="0.2">
      <c r="A23" s="15" t="s">
        <v>41</v>
      </c>
      <c r="B23" s="41" t="s">
        <v>35</v>
      </c>
      <c r="C23" s="41" t="s">
        <v>42</v>
      </c>
      <c r="D23" s="16" t="s">
        <v>43</v>
      </c>
      <c r="E23" s="413" t="s">
        <v>44</v>
      </c>
      <c r="F23" s="414"/>
      <c r="G23" s="413" t="s">
        <v>45</v>
      </c>
      <c r="H23" s="414"/>
      <c r="I23" s="17" t="s">
        <v>46</v>
      </c>
      <c r="J23" s="18" t="s">
        <v>47</v>
      </c>
    </row>
    <row r="24" spans="1:16" ht="102.75" customHeight="1" x14ac:dyDescent="0.2">
      <c r="A24" s="331" t="s">
        <v>902</v>
      </c>
      <c r="B24" s="43">
        <f>$F$15</f>
        <v>16</v>
      </c>
      <c r="C24" s="332">
        <f>+'MATRIZ INDICADORES FINACIEROS'!I4</f>
        <v>9.5722826780711685</v>
      </c>
      <c r="D24" s="202">
        <f>C24/B24</f>
        <v>0.59826766737944803</v>
      </c>
      <c r="E24" s="409" t="s">
        <v>931</v>
      </c>
      <c r="F24" s="401"/>
      <c r="G24" s="402" t="s">
        <v>48</v>
      </c>
      <c r="H24" s="402"/>
      <c r="I24" s="143" t="s">
        <v>57</v>
      </c>
      <c r="J24" s="331">
        <v>45381</v>
      </c>
    </row>
    <row r="25" spans="1:16" s="19" customFormat="1" ht="100.5" customHeight="1" x14ac:dyDescent="0.2">
      <c r="A25" s="331" t="s">
        <v>906</v>
      </c>
      <c r="B25" s="43">
        <f t="shared" ref="B25:B27" si="0">$F$15</f>
        <v>16</v>
      </c>
      <c r="C25" s="333">
        <f>+'MATRIZ INDICADORES FINACIEROS'!M4</f>
        <v>7.0121628904135624</v>
      </c>
      <c r="D25" s="202">
        <f>C25/B25</f>
        <v>0.43826018065084765</v>
      </c>
      <c r="E25" s="400" t="s">
        <v>932</v>
      </c>
      <c r="F25" s="401"/>
      <c r="G25" s="402" t="s">
        <v>48</v>
      </c>
      <c r="H25" s="402"/>
      <c r="I25" s="143" t="s">
        <v>57</v>
      </c>
      <c r="J25" s="331">
        <v>45473</v>
      </c>
    </row>
    <row r="26" spans="1:16" s="19" customFormat="1" ht="102" customHeight="1" x14ac:dyDescent="0.2">
      <c r="A26" s="331" t="s">
        <v>910</v>
      </c>
      <c r="B26" s="43">
        <f t="shared" si="0"/>
        <v>16</v>
      </c>
      <c r="C26" s="333">
        <f>+'MATRIZ INDICADORES FINACIEROS'!Q4</f>
        <v>5.4287412061545979</v>
      </c>
      <c r="D26" s="202">
        <f>C26/B26</f>
        <v>0.33929632538466237</v>
      </c>
      <c r="E26" s="400" t="s">
        <v>956</v>
      </c>
      <c r="F26" s="401"/>
      <c r="G26" s="402" t="s">
        <v>48</v>
      </c>
      <c r="H26" s="402"/>
      <c r="I26" s="143" t="s">
        <v>57</v>
      </c>
      <c r="J26" s="331">
        <v>45565</v>
      </c>
    </row>
    <row r="27" spans="1:16" s="19" customFormat="1" ht="117" customHeight="1" x14ac:dyDescent="0.2">
      <c r="A27" s="331" t="s">
        <v>914</v>
      </c>
      <c r="B27" s="43">
        <f t="shared" si="0"/>
        <v>16</v>
      </c>
      <c r="C27" s="333">
        <f>+'MATRIZ INDICADORES FINACIEROS'!U4</f>
        <v>19.458859829297122</v>
      </c>
      <c r="D27" s="202">
        <f>C27/B27</f>
        <v>1.2161787393310701</v>
      </c>
      <c r="E27" s="409" t="s">
        <v>971</v>
      </c>
      <c r="F27" s="401"/>
      <c r="G27" s="402" t="s">
        <v>48</v>
      </c>
      <c r="H27" s="402"/>
      <c r="I27" s="143" t="s">
        <v>57</v>
      </c>
      <c r="J27" s="331">
        <v>45657</v>
      </c>
    </row>
    <row r="28" spans="1:16" ht="12.6" customHeight="1" thickBot="1" x14ac:dyDescent="0.25">
      <c r="C28" s="25" t="s">
        <v>56</v>
      </c>
    </row>
    <row r="29" spans="1:16" ht="24.6" customHeight="1" x14ac:dyDescent="0.2">
      <c r="A29" s="350"/>
      <c r="B29" s="353" t="s">
        <v>4</v>
      </c>
      <c r="C29" s="354"/>
      <c r="D29" s="354"/>
      <c r="E29" s="354"/>
      <c r="F29" s="354"/>
      <c r="G29" s="354"/>
      <c r="H29" s="355"/>
      <c r="I29" s="359" t="s">
        <v>882</v>
      </c>
      <c r="J29" s="360"/>
      <c r="K29" s="1" t="s">
        <v>6</v>
      </c>
      <c r="L29" s="1" t="s">
        <v>7</v>
      </c>
      <c r="M29" s="1" t="s">
        <v>8</v>
      </c>
      <c r="P29" s="3" t="s">
        <v>9</v>
      </c>
    </row>
    <row r="30" spans="1:16" ht="24.6" customHeight="1" x14ac:dyDescent="0.2">
      <c r="A30" s="351"/>
      <c r="B30" s="356"/>
      <c r="C30" s="357"/>
      <c r="D30" s="357"/>
      <c r="E30" s="357"/>
      <c r="F30" s="357"/>
      <c r="G30" s="357"/>
      <c r="H30" s="358"/>
      <c r="I30" s="361" t="s">
        <v>10</v>
      </c>
      <c r="J30" s="362"/>
      <c r="K30" s="1" t="s">
        <v>11</v>
      </c>
      <c r="L30" s="1"/>
      <c r="M30" s="1" t="s">
        <v>12</v>
      </c>
      <c r="P30" s="3" t="s">
        <v>13</v>
      </c>
    </row>
    <row r="31" spans="1:16" ht="24.6" customHeight="1" thickBot="1" x14ac:dyDescent="0.25">
      <c r="A31" s="352"/>
      <c r="B31" s="363" t="s">
        <v>14</v>
      </c>
      <c r="C31" s="364"/>
      <c r="D31" s="364"/>
      <c r="E31" s="364"/>
      <c r="F31" s="364"/>
      <c r="G31" s="364"/>
      <c r="H31" s="365"/>
      <c r="I31" s="366" t="s">
        <v>15</v>
      </c>
      <c r="J31" s="367"/>
      <c r="M31" s="1" t="s">
        <v>16</v>
      </c>
      <c r="P31" s="3" t="s">
        <v>1</v>
      </c>
    </row>
    <row r="32" spans="1:16" ht="31.15" customHeight="1" thickBot="1" x14ac:dyDescent="0.25">
      <c r="A32" s="410" t="s">
        <v>49</v>
      </c>
      <c r="B32" s="411"/>
      <c r="C32" s="411"/>
      <c r="D32" s="411"/>
      <c r="E32" s="411"/>
      <c r="F32" s="411"/>
      <c r="G32" s="411"/>
      <c r="H32" s="411"/>
      <c r="I32" s="411"/>
      <c r="J32" s="412"/>
    </row>
    <row r="33" spans="1:10" ht="24.95" customHeight="1" x14ac:dyDescent="0.2">
      <c r="A33" s="36"/>
      <c r="B33" s="26"/>
      <c r="C33" s="26"/>
      <c r="D33" s="26"/>
      <c r="E33" s="26"/>
      <c r="F33" s="26"/>
      <c r="G33" s="26"/>
      <c r="H33" s="26"/>
      <c r="I33" s="26"/>
      <c r="J33" s="27"/>
    </row>
    <row r="34" spans="1:10" ht="24.95" customHeight="1" x14ac:dyDescent="0.2">
      <c r="A34" s="37"/>
      <c r="B34" s="28"/>
      <c r="C34" s="28"/>
      <c r="D34" s="28"/>
      <c r="E34" s="28"/>
      <c r="F34" s="28"/>
      <c r="G34" s="28"/>
      <c r="H34" s="28"/>
      <c r="I34" s="28"/>
      <c r="J34" s="22"/>
    </row>
    <row r="35" spans="1:10" ht="24.95" customHeight="1" x14ac:dyDescent="0.2">
      <c r="A35" s="37"/>
      <c r="B35" s="28"/>
      <c r="C35" s="28"/>
      <c r="D35" s="28"/>
      <c r="E35" s="28"/>
      <c r="F35" s="28"/>
      <c r="G35" s="28"/>
      <c r="H35" s="28"/>
      <c r="I35" s="28"/>
      <c r="J35" s="22"/>
    </row>
    <row r="36" spans="1:10" ht="24.95" customHeight="1" x14ac:dyDescent="0.2">
      <c r="A36" s="37"/>
      <c r="B36" s="28"/>
      <c r="C36" s="28"/>
      <c r="D36" s="28"/>
      <c r="E36" s="28"/>
      <c r="F36" s="28"/>
      <c r="G36" s="28"/>
      <c r="H36" s="28"/>
      <c r="I36" s="28"/>
      <c r="J36" s="22"/>
    </row>
    <row r="37" spans="1:10" ht="24.95" customHeight="1" x14ac:dyDescent="0.2">
      <c r="A37" s="37"/>
      <c r="B37" s="28"/>
      <c r="C37" s="28"/>
      <c r="D37" s="28"/>
      <c r="E37" s="28"/>
      <c r="F37" s="28"/>
      <c r="G37" s="28"/>
      <c r="H37" s="28"/>
      <c r="I37" s="28"/>
      <c r="J37" s="22"/>
    </row>
    <row r="38" spans="1:10" ht="24.95" customHeight="1" x14ac:dyDescent="0.2">
      <c r="A38" s="37"/>
      <c r="B38" s="28"/>
      <c r="C38" s="28"/>
      <c r="D38" s="28"/>
      <c r="E38" s="28"/>
      <c r="F38" s="28"/>
      <c r="G38" s="28"/>
      <c r="H38" s="28"/>
      <c r="I38" s="28"/>
      <c r="J38" s="22"/>
    </row>
    <row r="39" spans="1:10" ht="24.95" customHeight="1" x14ac:dyDescent="0.2">
      <c r="A39" s="37"/>
      <c r="B39" s="28"/>
      <c r="C39" s="28"/>
      <c r="D39" s="28"/>
      <c r="E39" s="28"/>
      <c r="F39" s="28"/>
      <c r="G39" s="28"/>
      <c r="H39" s="28"/>
      <c r="I39" s="28"/>
      <c r="J39" s="22"/>
    </row>
    <row r="40" spans="1:10" ht="24.95" customHeight="1" x14ac:dyDescent="0.2">
      <c r="A40" s="37"/>
      <c r="B40" s="28"/>
      <c r="C40" s="28"/>
      <c r="D40" s="28"/>
      <c r="E40" s="28"/>
      <c r="F40" s="28"/>
      <c r="G40" s="28"/>
      <c r="H40" s="28"/>
      <c r="I40" s="28"/>
      <c r="J40" s="22"/>
    </row>
    <row r="41" spans="1:10" ht="24.95" customHeight="1" x14ac:dyDescent="0.2">
      <c r="A41" s="37"/>
      <c r="B41" s="28"/>
      <c r="C41" s="28"/>
      <c r="D41" s="28"/>
      <c r="E41" s="28"/>
      <c r="F41" s="28"/>
      <c r="G41" s="28"/>
      <c r="H41" s="28"/>
      <c r="I41" s="28"/>
      <c r="J41" s="22"/>
    </row>
    <row r="42" spans="1:10" x14ac:dyDescent="0.2">
      <c r="A42" s="37"/>
      <c r="B42" s="28"/>
      <c r="C42" s="28"/>
      <c r="D42" s="28"/>
      <c r="E42" s="28"/>
      <c r="F42" s="28"/>
      <c r="G42" s="28"/>
      <c r="H42" s="28"/>
      <c r="I42" s="28"/>
      <c r="J42" s="22"/>
    </row>
    <row r="43" spans="1:10" x14ac:dyDescent="0.2">
      <c r="A43" s="37"/>
      <c r="B43" s="28"/>
      <c r="C43" s="28"/>
      <c r="D43" s="28"/>
      <c r="E43" s="28"/>
      <c r="F43" s="28"/>
      <c r="G43" s="28"/>
      <c r="H43" s="28"/>
      <c r="I43" s="28"/>
      <c r="J43" s="22"/>
    </row>
    <row r="44" spans="1:10" x14ac:dyDescent="0.2">
      <c r="A44" s="37"/>
      <c r="B44" s="28"/>
      <c r="C44" s="28"/>
      <c r="D44" s="28"/>
      <c r="E44" s="28"/>
      <c r="F44" s="28"/>
      <c r="G44" s="28"/>
      <c r="H44" s="28"/>
      <c r="I44" s="28"/>
      <c r="J44" s="22"/>
    </row>
    <row r="45" spans="1:10" x14ac:dyDescent="0.2">
      <c r="A45" s="37"/>
      <c r="B45" s="28"/>
      <c r="C45" s="28"/>
      <c r="D45" s="28"/>
      <c r="E45" s="28"/>
      <c r="F45" s="28"/>
      <c r="G45" s="28"/>
      <c r="H45" s="28"/>
      <c r="I45" s="28"/>
      <c r="J45" s="22"/>
    </row>
    <row r="46" spans="1:10" x14ac:dyDescent="0.2">
      <c r="A46" s="37"/>
      <c r="B46" s="28"/>
      <c r="C46" s="28"/>
      <c r="D46" s="28"/>
      <c r="E46" s="28"/>
      <c r="F46" s="28"/>
      <c r="G46" s="28"/>
      <c r="H46" s="28"/>
      <c r="I46" s="28"/>
      <c r="J46" s="22"/>
    </row>
    <row r="47" spans="1:10" x14ac:dyDescent="0.2">
      <c r="A47" s="37"/>
      <c r="B47" s="28"/>
      <c r="C47" s="28"/>
      <c r="D47" s="28"/>
      <c r="E47" s="28"/>
      <c r="F47" s="28"/>
      <c r="G47" s="28"/>
      <c r="H47" s="28"/>
      <c r="I47" s="28"/>
      <c r="J47" s="22"/>
    </row>
    <row r="48" spans="1:10" x14ac:dyDescent="0.2">
      <c r="A48" s="37"/>
      <c r="B48" s="28"/>
      <c r="C48" s="28"/>
      <c r="D48" s="28"/>
      <c r="E48" s="28"/>
      <c r="F48" s="28"/>
      <c r="G48" s="28"/>
      <c r="H48" s="28"/>
      <c r="I48" s="28"/>
      <c r="J48" s="22"/>
    </row>
    <row r="49" spans="1:10" x14ac:dyDescent="0.2">
      <c r="A49" s="37"/>
      <c r="B49" s="28"/>
      <c r="C49" s="28"/>
      <c r="D49" s="28"/>
      <c r="E49" s="28"/>
      <c r="F49" s="28"/>
      <c r="G49" s="28"/>
      <c r="H49" s="28"/>
      <c r="I49" s="28"/>
      <c r="J49" s="22"/>
    </row>
    <row r="50" spans="1:10" x14ac:dyDescent="0.2">
      <c r="A50" s="37"/>
      <c r="B50" s="28"/>
      <c r="C50" s="28"/>
      <c r="D50" s="28"/>
      <c r="E50" s="28"/>
      <c r="F50" s="28"/>
      <c r="G50" s="28"/>
      <c r="H50" s="28"/>
      <c r="I50" s="28"/>
      <c r="J50" s="22"/>
    </row>
    <row r="51" spans="1:10" x14ac:dyDescent="0.2">
      <c r="A51" s="37"/>
      <c r="B51" s="28"/>
      <c r="C51" s="28"/>
      <c r="D51" s="28"/>
      <c r="E51" s="28"/>
      <c r="F51" s="28"/>
      <c r="G51" s="28"/>
      <c r="H51" s="28"/>
      <c r="I51" s="28"/>
      <c r="J51" s="22"/>
    </row>
    <row r="52" spans="1:10" x14ac:dyDescent="0.2">
      <c r="A52" s="37"/>
      <c r="B52" s="28"/>
      <c r="C52" s="28"/>
      <c r="D52" s="28"/>
      <c r="E52" s="28"/>
      <c r="F52" s="28"/>
      <c r="G52" s="28"/>
      <c r="H52" s="28"/>
      <c r="I52" s="28"/>
      <c r="J52" s="22"/>
    </row>
    <row r="53" spans="1:10" x14ac:dyDescent="0.2">
      <c r="A53" s="37"/>
      <c r="B53" s="28"/>
      <c r="C53" s="28"/>
      <c r="D53" s="28"/>
      <c r="E53" s="28"/>
      <c r="F53" s="28"/>
      <c r="G53" s="28"/>
      <c r="H53" s="28"/>
      <c r="I53" s="28"/>
      <c r="J53" s="22"/>
    </row>
    <row r="54" spans="1:10" x14ac:dyDescent="0.2">
      <c r="A54" s="37"/>
      <c r="B54" s="28"/>
      <c r="C54" s="28"/>
      <c r="D54" s="28"/>
      <c r="E54" s="28"/>
      <c r="F54" s="28"/>
      <c r="G54" s="28"/>
      <c r="H54" s="28"/>
      <c r="I54" s="28"/>
      <c r="J54" s="22"/>
    </row>
    <row r="55" spans="1:10" ht="13.5" thickBot="1" x14ac:dyDescent="0.25">
      <c r="A55" s="38"/>
      <c r="B55" s="29"/>
      <c r="C55" s="29"/>
      <c r="D55" s="29"/>
      <c r="E55" s="29"/>
      <c r="F55" s="29"/>
      <c r="G55" s="29"/>
      <c r="H55" s="29"/>
      <c r="I55" s="29"/>
      <c r="J55" s="30"/>
    </row>
  </sheetData>
  <mergeCells count="52">
    <mergeCell ref="E27:F27"/>
    <mergeCell ref="G27:H27"/>
    <mergeCell ref="I31:J31"/>
    <mergeCell ref="A32:J32"/>
    <mergeCell ref="A22:J22"/>
    <mergeCell ref="E23:F23"/>
    <mergeCell ref="G23:H23"/>
    <mergeCell ref="E25:F25"/>
    <mergeCell ref="G25:H25"/>
    <mergeCell ref="A29:A31"/>
    <mergeCell ref="B29:H30"/>
    <mergeCell ref="I29:J29"/>
    <mergeCell ref="I30:J30"/>
    <mergeCell ref="B31:H31"/>
    <mergeCell ref="E24:F24"/>
    <mergeCell ref="G24:H24"/>
    <mergeCell ref="E26:F26"/>
    <mergeCell ref="G26:H26"/>
    <mergeCell ref="A17:J17"/>
    <mergeCell ref="A18:J18"/>
    <mergeCell ref="A19:A21"/>
    <mergeCell ref="B19:H20"/>
    <mergeCell ref="I19:J19"/>
    <mergeCell ref="I20:J20"/>
    <mergeCell ref="B21:H21"/>
    <mergeCell ref="I21:J21"/>
    <mergeCell ref="B14:F14"/>
    <mergeCell ref="H14:J14"/>
    <mergeCell ref="A15:A16"/>
    <mergeCell ref="B15:C16"/>
    <mergeCell ref="D15:E16"/>
    <mergeCell ref="F15:F16"/>
    <mergeCell ref="G15:G16"/>
    <mergeCell ref="B11:F11"/>
    <mergeCell ref="H11:J11"/>
    <mergeCell ref="B12:F12"/>
    <mergeCell ref="H12:J12"/>
    <mergeCell ref="B13:F13"/>
    <mergeCell ref="H13:J13"/>
    <mergeCell ref="A6:J6"/>
    <mergeCell ref="B7:H7"/>
    <mergeCell ref="B8:H8"/>
    <mergeCell ref="A9:J9"/>
    <mergeCell ref="B10:F10"/>
    <mergeCell ref="H10:J10"/>
    <mergeCell ref="A1:J1"/>
    <mergeCell ref="A2:A4"/>
    <mergeCell ref="B2:H3"/>
    <mergeCell ref="I2:J2"/>
    <mergeCell ref="I3:J3"/>
    <mergeCell ref="B4:H4"/>
    <mergeCell ref="I4:J4"/>
  </mergeCells>
  <dataValidations count="3">
    <dataValidation type="list" allowBlank="1" showInputMessage="1" showErrorMessage="1" sqref="J65536 JF65536 TB65536 ACX65536 AMT65536 AWP65536 BGL65536 BQH65536 CAD65536 CJZ65536 CTV65536 DDR65536 DNN65536 DXJ65536 EHF65536 ERB65536 FAX65536 FKT65536 FUP65536 GEL65536 GOH65536 GYD65536 HHZ65536 HRV65536 IBR65536 ILN65536 IVJ65536 JFF65536 JPB65536 JYX65536 KIT65536 KSP65536 LCL65536 LMH65536 LWD65536 MFZ65536 MPV65536 MZR65536 NJN65536 NTJ65536 ODF65536 ONB65536 OWX65536 PGT65536 PQP65536 QAL65536 QKH65536 QUD65536 RDZ65536 RNV65536 RXR65536 SHN65536 SRJ65536 TBF65536 TLB65536 TUX65536 UET65536 UOP65536 UYL65536 VIH65536 VSD65536 WBZ65536 WLV65536 WVR65536 J131072 JF131072 TB131072 ACX131072 AMT131072 AWP131072 BGL131072 BQH131072 CAD131072 CJZ131072 CTV131072 DDR131072 DNN131072 DXJ131072 EHF131072 ERB131072 FAX131072 FKT131072 FUP131072 GEL131072 GOH131072 GYD131072 HHZ131072 HRV131072 IBR131072 ILN131072 IVJ131072 JFF131072 JPB131072 JYX131072 KIT131072 KSP131072 LCL131072 LMH131072 LWD131072 MFZ131072 MPV131072 MZR131072 NJN131072 NTJ131072 ODF131072 ONB131072 OWX131072 PGT131072 PQP131072 QAL131072 QKH131072 QUD131072 RDZ131072 RNV131072 RXR131072 SHN131072 SRJ131072 TBF131072 TLB131072 TUX131072 UET131072 UOP131072 UYL131072 VIH131072 VSD131072 WBZ131072 WLV131072 WVR131072 J196608 JF196608 TB196608 ACX196608 AMT196608 AWP196608 BGL196608 BQH196608 CAD196608 CJZ196608 CTV196608 DDR196608 DNN196608 DXJ196608 EHF196608 ERB196608 FAX196608 FKT196608 FUP196608 GEL196608 GOH196608 GYD196608 HHZ196608 HRV196608 IBR196608 ILN196608 IVJ196608 JFF196608 JPB196608 JYX196608 KIT196608 KSP196608 LCL196608 LMH196608 LWD196608 MFZ196608 MPV196608 MZR196608 NJN196608 NTJ196608 ODF196608 ONB196608 OWX196608 PGT196608 PQP196608 QAL196608 QKH196608 QUD196608 RDZ196608 RNV196608 RXR196608 SHN196608 SRJ196608 TBF196608 TLB196608 TUX196608 UET196608 UOP196608 UYL196608 VIH196608 VSD196608 WBZ196608 WLV196608 WVR196608 J262144 JF262144 TB262144 ACX262144 AMT262144 AWP262144 BGL262144 BQH262144 CAD262144 CJZ262144 CTV262144 DDR262144 DNN262144 DXJ262144 EHF262144 ERB262144 FAX262144 FKT262144 FUP262144 GEL262144 GOH262144 GYD262144 HHZ262144 HRV262144 IBR262144 ILN262144 IVJ262144 JFF262144 JPB262144 JYX262144 KIT262144 KSP262144 LCL262144 LMH262144 LWD262144 MFZ262144 MPV262144 MZR262144 NJN262144 NTJ262144 ODF262144 ONB262144 OWX262144 PGT262144 PQP262144 QAL262144 QKH262144 QUD262144 RDZ262144 RNV262144 RXR262144 SHN262144 SRJ262144 TBF262144 TLB262144 TUX262144 UET262144 UOP262144 UYL262144 VIH262144 VSD262144 WBZ262144 WLV262144 WVR262144 J327680 JF327680 TB327680 ACX327680 AMT327680 AWP327680 BGL327680 BQH327680 CAD327680 CJZ327680 CTV327680 DDR327680 DNN327680 DXJ327680 EHF327680 ERB327680 FAX327680 FKT327680 FUP327680 GEL327680 GOH327680 GYD327680 HHZ327680 HRV327680 IBR327680 ILN327680 IVJ327680 JFF327680 JPB327680 JYX327680 KIT327680 KSP327680 LCL327680 LMH327680 LWD327680 MFZ327680 MPV327680 MZR327680 NJN327680 NTJ327680 ODF327680 ONB327680 OWX327680 PGT327680 PQP327680 QAL327680 QKH327680 QUD327680 RDZ327680 RNV327680 RXR327680 SHN327680 SRJ327680 TBF327680 TLB327680 TUX327680 UET327680 UOP327680 UYL327680 VIH327680 VSD327680 WBZ327680 WLV327680 WVR327680 J393216 JF393216 TB393216 ACX393216 AMT393216 AWP393216 BGL393216 BQH393216 CAD393216 CJZ393216 CTV393216 DDR393216 DNN393216 DXJ393216 EHF393216 ERB393216 FAX393216 FKT393216 FUP393216 GEL393216 GOH393216 GYD393216 HHZ393216 HRV393216 IBR393216 ILN393216 IVJ393216 JFF393216 JPB393216 JYX393216 KIT393216 KSP393216 LCL393216 LMH393216 LWD393216 MFZ393216 MPV393216 MZR393216 NJN393216 NTJ393216 ODF393216 ONB393216 OWX393216 PGT393216 PQP393216 QAL393216 QKH393216 QUD393216 RDZ393216 RNV393216 RXR393216 SHN393216 SRJ393216 TBF393216 TLB393216 TUX393216 UET393216 UOP393216 UYL393216 VIH393216 VSD393216 WBZ393216 WLV393216 WVR393216 J458752 JF458752 TB458752 ACX458752 AMT458752 AWP458752 BGL458752 BQH458752 CAD458752 CJZ458752 CTV458752 DDR458752 DNN458752 DXJ458752 EHF458752 ERB458752 FAX458752 FKT458752 FUP458752 GEL458752 GOH458752 GYD458752 HHZ458752 HRV458752 IBR458752 ILN458752 IVJ458752 JFF458752 JPB458752 JYX458752 KIT458752 KSP458752 LCL458752 LMH458752 LWD458752 MFZ458752 MPV458752 MZR458752 NJN458752 NTJ458752 ODF458752 ONB458752 OWX458752 PGT458752 PQP458752 QAL458752 QKH458752 QUD458752 RDZ458752 RNV458752 RXR458752 SHN458752 SRJ458752 TBF458752 TLB458752 TUX458752 UET458752 UOP458752 UYL458752 VIH458752 VSD458752 WBZ458752 WLV458752 WVR458752 J524288 JF524288 TB524288 ACX524288 AMT524288 AWP524288 BGL524288 BQH524288 CAD524288 CJZ524288 CTV524288 DDR524288 DNN524288 DXJ524288 EHF524288 ERB524288 FAX524288 FKT524288 FUP524288 GEL524288 GOH524288 GYD524288 HHZ524288 HRV524288 IBR524288 ILN524288 IVJ524288 JFF524288 JPB524288 JYX524288 KIT524288 KSP524288 LCL524288 LMH524288 LWD524288 MFZ524288 MPV524288 MZR524288 NJN524288 NTJ524288 ODF524288 ONB524288 OWX524288 PGT524288 PQP524288 QAL524288 QKH524288 QUD524288 RDZ524288 RNV524288 RXR524288 SHN524288 SRJ524288 TBF524288 TLB524288 TUX524288 UET524288 UOP524288 UYL524288 VIH524288 VSD524288 WBZ524288 WLV524288 WVR524288 J589824 JF589824 TB589824 ACX589824 AMT589824 AWP589824 BGL589824 BQH589824 CAD589824 CJZ589824 CTV589824 DDR589824 DNN589824 DXJ589824 EHF589824 ERB589824 FAX589824 FKT589824 FUP589824 GEL589824 GOH589824 GYD589824 HHZ589824 HRV589824 IBR589824 ILN589824 IVJ589824 JFF589824 JPB589824 JYX589824 KIT589824 KSP589824 LCL589824 LMH589824 LWD589824 MFZ589824 MPV589824 MZR589824 NJN589824 NTJ589824 ODF589824 ONB589824 OWX589824 PGT589824 PQP589824 QAL589824 QKH589824 QUD589824 RDZ589824 RNV589824 RXR589824 SHN589824 SRJ589824 TBF589824 TLB589824 TUX589824 UET589824 UOP589824 UYL589824 VIH589824 VSD589824 WBZ589824 WLV589824 WVR589824 J655360 JF655360 TB655360 ACX655360 AMT655360 AWP655360 BGL655360 BQH655360 CAD655360 CJZ655360 CTV655360 DDR655360 DNN655360 DXJ655360 EHF655360 ERB655360 FAX655360 FKT655360 FUP655360 GEL655360 GOH655360 GYD655360 HHZ655360 HRV655360 IBR655360 ILN655360 IVJ655360 JFF655360 JPB655360 JYX655360 KIT655360 KSP655360 LCL655360 LMH655360 LWD655360 MFZ655360 MPV655360 MZR655360 NJN655360 NTJ655360 ODF655360 ONB655360 OWX655360 PGT655360 PQP655360 QAL655360 QKH655360 QUD655360 RDZ655360 RNV655360 RXR655360 SHN655360 SRJ655360 TBF655360 TLB655360 TUX655360 UET655360 UOP655360 UYL655360 VIH655360 VSD655360 WBZ655360 WLV655360 WVR655360 J720896 JF720896 TB720896 ACX720896 AMT720896 AWP720896 BGL720896 BQH720896 CAD720896 CJZ720896 CTV720896 DDR720896 DNN720896 DXJ720896 EHF720896 ERB720896 FAX720896 FKT720896 FUP720896 GEL720896 GOH720896 GYD720896 HHZ720896 HRV720896 IBR720896 ILN720896 IVJ720896 JFF720896 JPB720896 JYX720896 KIT720896 KSP720896 LCL720896 LMH720896 LWD720896 MFZ720896 MPV720896 MZR720896 NJN720896 NTJ720896 ODF720896 ONB720896 OWX720896 PGT720896 PQP720896 QAL720896 QKH720896 QUD720896 RDZ720896 RNV720896 RXR720896 SHN720896 SRJ720896 TBF720896 TLB720896 TUX720896 UET720896 UOP720896 UYL720896 VIH720896 VSD720896 WBZ720896 WLV720896 WVR720896 J786432 JF786432 TB786432 ACX786432 AMT786432 AWP786432 BGL786432 BQH786432 CAD786432 CJZ786432 CTV786432 DDR786432 DNN786432 DXJ786432 EHF786432 ERB786432 FAX786432 FKT786432 FUP786432 GEL786432 GOH786432 GYD786432 HHZ786432 HRV786432 IBR786432 ILN786432 IVJ786432 JFF786432 JPB786432 JYX786432 KIT786432 KSP786432 LCL786432 LMH786432 LWD786432 MFZ786432 MPV786432 MZR786432 NJN786432 NTJ786432 ODF786432 ONB786432 OWX786432 PGT786432 PQP786432 QAL786432 QKH786432 QUD786432 RDZ786432 RNV786432 RXR786432 SHN786432 SRJ786432 TBF786432 TLB786432 TUX786432 UET786432 UOP786432 UYL786432 VIH786432 VSD786432 WBZ786432 WLV786432 WVR786432 J851968 JF851968 TB851968 ACX851968 AMT851968 AWP851968 BGL851968 BQH851968 CAD851968 CJZ851968 CTV851968 DDR851968 DNN851968 DXJ851968 EHF851968 ERB851968 FAX851968 FKT851968 FUP851968 GEL851968 GOH851968 GYD851968 HHZ851968 HRV851968 IBR851968 ILN851968 IVJ851968 JFF851968 JPB851968 JYX851968 KIT851968 KSP851968 LCL851968 LMH851968 LWD851968 MFZ851968 MPV851968 MZR851968 NJN851968 NTJ851968 ODF851968 ONB851968 OWX851968 PGT851968 PQP851968 QAL851968 QKH851968 QUD851968 RDZ851968 RNV851968 RXR851968 SHN851968 SRJ851968 TBF851968 TLB851968 TUX851968 UET851968 UOP851968 UYL851968 VIH851968 VSD851968 WBZ851968 WLV851968 WVR851968 J917504 JF917504 TB917504 ACX917504 AMT917504 AWP917504 BGL917504 BQH917504 CAD917504 CJZ917504 CTV917504 DDR917504 DNN917504 DXJ917504 EHF917504 ERB917504 FAX917504 FKT917504 FUP917504 GEL917504 GOH917504 GYD917504 HHZ917504 HRV917504 IBR917504 ILN917504 IVJ917504 JFF917504 JPB917504 JYX917504 KIT917504 KSP917504 LCL917504 LMH917504 LWD917504 MFZ917504 MPV917504 MZR917504 NJN917504 NTJ917504 ODF917504 ONB917504 OWX917504 PGT917504 PQP917504 QAL917504 QKH917504 QUD917504 RDZ917504 RNV917504 RXR917504 SHN917504 SRJ917504 TBF917504 TLB917504 TUX917504 UET917504 UOP917504 UYL917504 VIH917504 VSD917504 WBZ917504 WLV917504 WVR917504 J983040 JF983040 TB983040 ACX983040 AMT983040 AWP983040 BGL983040 BQH983040 CAD983040 CJZ983040 CTV983040 DDR983040 DNN983040 DXJ983040 EHF983040 ERB983040 FAX983040 FKT983040 FUP983040 GEL983040 GOH983040 GYD983040 HHZ983040 HRV983040 IBR983040 ILN983040 IVJ983040 JFF983040 JPB983040 JYX983040 KIT983040 KSP983040 LCL983040 LMH983040 LWD983040 MFZ983040 MPV983040 MZR983040 NJN983040 NTJ983040 ODF983040 ONB983040 OWX983040 PGT983040 PQP983040 QAL983040 QKH983040 QUD983040 RDZ983040 RNV983040 RXR983040 SHN983040 SRJ983040 TBF983040 TLB983040 TUX983040 UET983040 UOP983040 UYL983040 VIH983040 VSD983040 WBZ983040 WLV983040 WVR983040 WVR8 WLV8 WBZ8 VSD8 VIH8 UYL8 UOP8 UET8 TUX8 TLB8 TBF8 SRJ8 SHN8 RXR8 RNV8 RDZ8 QUD8 QKH8 QAL8 PQP8 PGT8 OWX8 ONB8 ODF8 NTJ8 NJN8 MZR8 MPV8 MFZ8 LWD8 LMH8 LCL8 KSP8 KIT8 JYX8 JPB8 JFF8 IVJ8 ILN8 IBR8 HRV8 HHZ8 GYD8 GOH8 GEL8 FUP8 FKT8 FAX8 ERB8 EHF8 DXJ8 DNN8 DDR8 CTV8 CJZ8 CAD8 BQH8 BGL8 AWP8 AMT8 ACX8 TB8 JF8 J8">
      <formula1>$P$4:$P$5</formula1>
    </dataValidation>
    <dataValidation type="list" allowBlank="1" showInputMessage="1" showErrorMessage="1" sqref="J7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7 J65535 JF65535 TB65535 ACX65535 AMT65535 AWP65535 BGL65535 BQH65535 CAD65535 CJZ65535 CTV65535 DDR65535 DNN65535 DXJ65535 EHF65535 ERB65535 FAX65535 FKT65535 FUP65535 GEL65535 GOH65535 GYD65535 HHZ65535 HRV65535 IBR65535 ILN65535 IVJ65535 JFF65535 JPB65535 JYX65535 KIT65535 KSP65535 LCL65535 LMH65535 LWD65535 MFZ65535 MPV65535 MZR65535 NJN65535 NTJ65535 ODF65535 ONB65535 OWX65535 PGT65535 PQP65535 QAL65535 QKH65535 QUD65535 RDZ65535 RNV65535 RXR65535 SHN65535 SRJ65535 TBF65535 TLB65535 TUX65535 UET65535 UOP65535 UYL65535 VIH65535 VSD65535 WBZ65535 WLV65535 WVR65535 J131071 JF131071 TB131071 ACX131071 AMT131071 AWP131071 BGL131071 BQH131071 CAD131071 CJZ131071 CTV131071 DDR131071 DNN131071 DXJ131071 EHF131071 ERB131071 FAX131071 FKT131071 FUP131071 GEL131071 GOH131071 GYD131071 HHZ131071 HRV131071 IBR131071 ILN131071 IVJ131071 JFF131071 JPB131071 JYX131071 KIT131071 KSP131071 LCL131071 LMH131071 LWD131071 MFZ131071 MPV131071 MZR131071 NJN131071 NTJ131071 ODF131071 ONB131071 OWX131071 PGT131071 PQP131071 QAL131071 QKH131071 QUD131071 RDZ131071 RNV131071 RXR131071 SHN131071 SRJ131071 TBF131071 TLB131071 TUX131071 UET131071 UOP131071 UYL131071 VIH131071 VSD131071 WBZ131071 WLV131071 WVR131071 J196607 JF196607 TB196607 ACX196607 AMT196607 AWP196607 BGL196607 BQH196607 CAD196607 CJZ196607 CTV196607 DDR196607 DNN196607 DXJ196607 EHF196607 ERB196607 FAX196607 FKT196607 FUP196607 GEL196607 GOH196607 GYD196607 HHZ196607 HRV196607 IBR196607 ILN196607 IVJ196607 JFF196607 JPB196607 JYX196607 KIT196607 KSP196607 LCL196607 LMH196607 LWD196607 MFZ196607 MPV196607 MZR196607 NJN196607 NTJ196607 ODF196607 ONB196607 OWX196607 PGT196607 PQP196607 QAL196607 QKH196607 QUD196607 RDZ196607 RNV196607 RXR196607 SHN196607 SRJ196607 TBF196607 TLB196607 TUX196607 UET196607 UOP196607 UYL196607 VIH196607 VSD196607 WBZ196607 WLV196607 WVR196607 J262143 JF262143 TB262143 ACX262143 AMT262143 AWP262143 BGL262143 BQH262143 CAD262143 CJZ262143 CTV262143 DDR262143 DNN262143 DXJ262143 EHF262143 ERB262143 FAX262143 FKT262143 FUP262143 GEL262143 GOH262143 GYD262143 HHZ262143 HRV262143 IBR262143 ILN262143 IVJ262143 JFF262143 JPB262143 JYX262143 KIT262143 KSP262143 LCL262143 LMH262143 LWD262143 MFZ262143 MPV262143 MZR262143 NJN262143 NTJ262143 ODF262143 ONB262143 OWX262143 PGT262143 PQP262143 QAL262143 QKH262143 QUD262143 RDZ262143 RNV262143 RXR262143 SHN262143 SRJ262143 TBF262143 TLB262143 TUX262143 UET262143 UOP262143 UYL262143 VIH262143 VSD262143 WBZ262143 WLV262143 WVR262143 J327679 JF327679 TB327679 ACX327679 AMT327679 AWP327679 BGL327679 BQH327679 CAD327679 CJZ327679 CTV327679 DDR327679 DNN327679 DXJ327679 EHF327679 ERB327679 FAX327679 FKT327679 FUP327679 GEL327679 GOH327679 GYD327679 HHZ327679 HRV327679 IBR327679 ILN327679 IVJ327679 JFF327679 JPB327679 JYX327679 KIT327679 KSP327679 LCL327679 LMH327679 LWD327679 MFZ327679 MPV327679 MZR327679 NJN327679 NTJ327679 ODF327679 ONB327679 OWX327679 PGT327679 PQP327679 QAL327679 QKH327679 QUD327679 RDZ327679 RNV327679 RXR327679 SHN327679 SRJ327679 TBF327679 TLB327679 TUX327679 UET327679 UOP327679 UYL327679 VIH327679 VSD327679 WBZ327679 WLV327679 WVR327679 J393215 JF393215 TB393215 ACX393215 AMT393215 AWP393215 BGL393215 BQH393215 CAD393215 CJZ393215 CTV393215 DDR393215 DNN393215 DXJ393215 EHF393215 ERB393215 FAX393215 FKT393215 FUP393215 GEL393215 GOH393215 GYD393215 HHZ393215 HRV393215 IBR393215 ILN393215 IVJ393215 JFF393215 JPB393215 JYX393215 KIT393215 KSP393215 LCL393215 LMH393215 LWD393215 MFZ393215 MPV393215 MZR393215 NJN393215 NTJ393215 ODF393215 ONB393215 OWX393215 PGT393215 PQP393215 QAL393215 QKH393215 QUD393215 RDZ393215 RNV393215 RXR393215 SHN393215 SRJ393215 TBF393215 TLB393215 TUX393215 UET393215 UOP393215 UYL393215 VIH393215 VSD393215 WBZ393215 WLV393215 WVR393215 J458751 JF458751 TB458751 ACX458751 AMT458751 AWP458751 BGL458751 BQH458751 CAD458751 CJZ458751 CTV458751 DDR458751 DNN458751 DXJ458751 EHF458751 ERB458751 FAX458751 FKT458751 FUP458751 GEL458751 GOH458751 GYD458751 HHZ458751 HRV458751 IBR458751 ILN458751 IVJ458751 JFF458751 JPB458751 JYX458751 KIT458751 KSP458751 LCL458751 LMH458751 LWD458751 MFZ458751 MPV458751 MZR458751 NJN458751 NTJ458751 ODF458751 ONB458751 OWX458751 PGT458751 PQP458751 QAL458751 QKH458751 QUD458751 RDZ458751 RNV458751 RXR458751 SHN458751 SRJ458751 TBF458751 TLB458751 TUX458751 UET458751 UOP458751 UYL458751 VIH458751 VSD458751 WBZ458751 WLV458751 WVR458751 J524287 JF524287 TB524287 ACX524287 AMT524287 AWP524287 BGL524287 BQH524287 CAD524287 CJZ524287 CTV524287 DDR524287 DNN524287 DXJ524287 EHF524287 ERB524287 FAX524287 FKT524287 FUP524287 GEL524287 GOH524287 GYD524287 HHZ524287 HRV524287 IBR524287 ILN524287 IVJ524287 JFF524287 JPB524287 JYX524287 KIT524287 KSP524287 LCL524287 LMH524287 LWD524287 MFZ524287 MPV524287 MZR524287 NJN524287 NTJ524287 ODF524287 ONB524287 OWX524287 PGT524287 PQP524287 QAL524287 QKH524287 QUD524287 RDZ524287 RNV524287 RXR524287 SHN524287 SRJ524287 TBF524287 TLB524287 TUX524287 UET524287 UOP524287 UYL524287 VIH524287 VSD524287 WBZ524287 WLV524287 WVR524287 J589823 JF589823 TB589823 ACX589823 AMT589823 AWP589823 BGL589823 BQH589823 CAD589823 CJZ589823 CTV589823 DDR589823 DNN589823 DXJ589823 EHF589823 ERB589823 FAX589823 FKT589823 FUP589823 GEL589823 GOH589823 GYD589823 HHZ589823 HRV589823 IBR589823 ILN589823 IVJ589823 JFF589823 JPB589823 JYX589823 KIT589823 KSP589823 LCL589823 LMH589823 LWD589823 MFZ589823 MPV589823 MZR589823 NJN589823 NTJ589823 ODF589823 ONB589823 OWX589823 PGT589823 PQP589823 QAL589823 QKH589823 QUD589823 RDZ589823 RNV589823 RXR589823 SHN589823 SRJ589823 TBF589823 TLB589823 TUX589823 UET589823 UOP589823 UYL589823 VIH589823 VSD589823 WBZ589823 WLV589823 WVR589823 J655359 JF655359 TB655359 ACX655359 AMT655359 AWP655359 BGL655359 BQH655359 CAD655359 CJZ655359 CTV655359 DDR655359 DNN655359 DXJ655359 EHF655359 ERB655359 FAX655359 FKT655359 FUP655359 GEL655359 GOH655359 GYD655359 HHZ655359 HRV655359 IBR655359 ILN655359 IVJ655359 JFF655359 JPB655359 JYX655359 KIT655359 KSP655359 LCL655359 LMH655359 LWD655359 MFZ655359 MPV655359 MZR655359 NJN655359 NTJ655359 ODF655359 ONB655359 OWX655359 PGT655359 PQP655359 QAL655359 QKH655359 QUD655359 RDZ655359 RNV655359 RXR655359 SHN655359 SRJ655359 TBF655359 TLB655359 TUX655359 UET655359 UOP655359 UYL655359 VIH655359 VSD655359 WBZ655359 WLV655359 WVR655359 J720895 JF720895 TB720895 ACX720895 AMT720895 AWP720895 BGL720895 BQH720895 CAD720895 CJZ720895 CTV720895 DDR720895 DNN720895 DXJ720895 EHF720895 ERB720895 FAX720895 FKT720895 FUP720895 GEL720895 GOH720895 GYD720895 HHZ720895 HRV720895 IBR720895 ILN720895 IVJ720895 JFF720895 JPB720895 JYX720895 KIT720895 KSP720895 LCL720895 LMH720895 LWD720895 MFZ720895 MPV720895 MZR720895 NJN720895 NTJ720895 ODF720895 ONB720895 OWX720895 PGT720895 PQP720895 QAL720895 QKH720895 QUD720895 RDZ720895 RNV720895 RXR720895 SHN720895 SRJ720895 TBF720895 TLB720895 TUX720895 UET720895 UOP720895 UYL720895 VIH720895 VSD720895 WBZ720895 WLV720895 WVR720895 J786431 JF786431 TB786431 ACX786431 AMT786431 AWP786431 BGL786431 BQH786431 CAD786431 CJZ786431 CTV786431 DDR786431 DNN786431 DXJ786431 EHF786431 ERB786431 FAX786431 FKT786431 FUP786431 GEL786431 GOH786431 GYD786431 HHZ786431 HRV786431 IBR786431 ILN786431 IVJ786431 JFF786431 JPB786431 JYX786431 KIT786431 KSP786431 LCL786431 LMH786431 LWD786431 MFZ786431 MPV786431 MZR786431 NJN786431 NTJ786431 ODF786431 ONB786431 OWX786431 PGT786431 PQP786431 QAL786431 QKH786431 QUD786431 RDZ786431 RNV786431 RXR786431 SHN786431 SRJ786431 TBF786431 TLB786431 TUX786431 UET786431 UOP786431 UYL786431 VIH786431 VSD786431 WBZ786431 WLV786431 WVR786431 J851967 JF851967 TB851967 ACX851967 AMT851967 AWP851967 BGL851967 BQH851967 CAD851967 CJZ851967 CTV851967 DDR851967 DNN851967 DXJ851967 EHF851967 ERB851967 FAX851967 FKT851967 FUP851967 GEL851967 GOH851967 GYD851967 HHZ851967 HRV851967 IBR851967 ILN851967 IVJ851967 JFF851967 JPB851967 JYX851967 KIT851967 KSP851967 LCL851967 LMH851967 LWD851967 MFZ851967 MPV851967 MZR851967 NJN851967 NTJ851967 ODF851967 ONB851967 OWX851967 PGT851967 PQP851967 QAL851967 QKH851967 QUD851967 RDZ851967 RNV851967 RXR851967 SHN851967 SRJ851967 TBF851967 TLB851967 TUX851967 UET851967 UOP851967 UYL851967 VIH851967 VSD851967 WBZ851967 WLV851967 WVR851967 J917503 JF917503 TB917503 ACX917503 AMT917503 AWP917503 BGL917503 BQH917503 CAD917503 CJZ917503 CTV917503 DDR917503 DNN917503 DXJ917503 EHF917503 ERB917503 FAX917503 FKT917503 FUP917503 GEL917503 GOH917503 GYD917503 HHZ917503 HRV917503 IBR917503 ILN917503 IVJ917503 JFF917503 JPB917503 JYX917503 KIT917503 KSP917503 LCL917503 LMH917503 LWD917503 MFZ917503 MPV917503 MZR917503 NJN917503 NTJ917503 ODF917503 ONB917503 OWX917503 PGT917503 PQP917503 QAL917503 QKH917503 QUD917503 RDZ917503 RNV917503 RXR917503 SHN917503 SRJ917503 TBF917503 TLB917503 TUX917503 UET917503 UOP917503 UYL917503 VIH917503 VSD917503 WBZ917503 WLV917503 WVR917503 J983039 JF983039 TB983039 ACX983039 AMT983039 AWP983039 BGL983039 BQH983039 CAD983039 CJZ983039 CTV983039 DDR983039 DNN983039 DXJ983039 EHF983039 ERB983039 FAX983039 FKT983039 FUP983039 GEL983039 GOH983039 GYD983039 HHZ983039 HRV983039 IBR983039 ILN983039 IVJ983039 JFF983039 JPB983039 JYX983039 KIT983039 KSP983039 LCL983039 LMH983039 LWD983039 MFZ983039 MPV983039 MZR983039 NJN983039 NTJ983039 ODF983039 ONB983039 OWX983039 PGT983039 PQP983039 QAL983039 QKH983039 QUD983039 RDZ983039 RNV983039 RXR983039 SHN983039 SRJ983039 TBF983039 TLB983039 TUX983039 UET983039 UOP983039 UYL983039 VIH983039 VSD983039 WBZ983039 WLV983039 WVR983039">
      <formula1>P1:P3</formula1>
    </dataValidation>
    <dataValidation allowBlank="1" showInputMessage="1" showErrorMessage="1" errorTitle="Seleccionar un valor de la lista" sqref="WVM983056:WVM983067 E65552:E65563 JA65552:JA65563 SW65552:SW65563 ACS65552:ACS65563 AMO65552:AMO65563 AWK65552:AWK65563 BGG65552:BGG65563 BQC65552:BQC65563 BZY65552:BZY65563 CJU65552:CJU65563 CTQ65552:CTQ65563 DDM65552:DDM65563 DNI65552:DNI65563 DXE65552:DXE65563 EHA65552:EHA65563 EQW65552:EQW65563 FAS65552:FAS65563 FKO65552:FKO65563 FUK65552:FUK65563 GEG65552:GEG65563 GOC65552:GOC65563 GXY65552:GXY65563 HHU65552:HHU65563 HRQ65552:HRQ65563 IBM65552:IBM65563 ILI65552:ILI65563 IVE65552:IVE65563 JFA65552:JFA65563 JOW65552:JOW65563 JYS65552:JYS65563 KIO65552:KIO65563 KSK65552:KSK65563 LCG65552:LCG65563 LMC65552:LMC65563 LVY65552:LVY65563 MFU65552:MFU65563 MPQ65552:MPQ65563 MZM65552:MZM65563 NJI65552:NJI65563 NTE65552:NTE65563 ODA65552:ODA65563 OMW65552:OMW65563 OWS65552:OWS65563 PGO65552:PGO65563 PQK65552:PQK65563 QAG65552:QAG65563 QKC65552:QKC65563 QTY65552:QTY65563 RDU65552:RDU65563 RNQ65552:RNQ65563 RXM65552:RXM65563 SHI65552:SHI65563 SRE65552:SRE65563 TBA65552:TBA65563 TKW65552:TKW65563 TUS65552:TUS65563 UEO65552:UEO65563 UOK65552:UOK65563 UYG65552:UYG65563 VIC65552:VIC65563 VRY65552:VRY65563 WBU65552:WBU65563 WLQ65552:WLQ65563 WVM65552:WVM65563 E131088:E131099 JA131088:JA131099 SW131088:SW131099 ACS131088:ACS131099 AMO131088:AMO131099 AWK131088:AWK131099 BGG131088:BGG131099 BQC131088:BQC131099 BZY131088:BZY131099 CJU131088:CJU131099 CTQ131088:CTQ131099 DDM131088:DDM131099 DNI131088:DNI131099 DXE131088:DXE131099 EHA131088:EHA131099 EQW131088:EQW131099 FAS131088:FAS131099 FKO131088:FKO131099 FUK131088:FUK131099 GEG131088:GEG131099 GOC131088:GOC131099 GXY131088:GXY131099 HHU131088:HHU131099 HRQ131088:HRQ131099 IBM131088:IBM131099 ILI131088:ILI131099 IVE131088:IVE131099 JFA131088:JFA131099 JOW131088:JOW131099 JYS131088:JYS131099 KIO131088:KIO131099 KSK131088:KSK131099 LCG131088:LCG131099 LMC131088:LMC131099 LVY131088:LVY131099 MFU131088:MFU131099 MPQ131088:MPQ131099 MZM131088:MZM131099 NJI131088:NJI131099 NTE131088:NTE131099 ODA131088:ODA131099 OMW131088:OMW131099 OWS131088:OWS131099 PGO131088:PGO131099 PQK131088:PQK131099 QAG131088:QAG131099 QKC131088:QKC131099 QTY131088:QTY131099 RDU131088:RDU131099 RNQ131088:RNQ131099 RXM131088:RXM131099 SHI131088:SHI131099 SRE131088:SRE131099 TBA131088:TBA131099 TKW131088:TKW131099 TUS131088:TUS131099 UEO131088:UEO131099 UOK131088:UOK131099 UYG131088:UYG131099 VIC131088:VIC131099 VRY131088:VRY131099 WBU131088:WBU131099 WLQ131088:WLQ131099 WVM131088:WVM131099 E196624:E196635 JA196624:JA196635 SW196624:SW196635 ACS196624:ACS196635 AMO196624:AMO196635 AWK196624:AWK196635 BGG196624:BGG196635 BQC196624:BQC196635 BZY196624:BZY196635 CJU196624:CJU196635 CTQ196624:CTQ196635 DDM196624:DDM196635 DNI196624:DNI196635 DXE196624:DXE196635 EHA196624:EHA196635 EQW196624:EQW196635 FAS196624:FAS196635 FKO196624:FKO196635 FUK196624:FUK196635 GEG196624:GEG196635 GOC196624:GOC196635 GXY196624:GXY196635 HHU196624:HHU196635 HRQ196624:HRQ196635 IBM196624:IBM196635 ILI196624:ILI196635 IVE196624:IVE196635 JFA196624:JFA196635 JOW196624:JOW196635 JYS196624:JYS196635 KIO196624:KIO196635 KSK196624:KSK196635 LCG196624:LCG196635 LMC196624:LMC196635 LVY196624:LVY196635 MFU196624:MFU196635 MPQ196624:MPQ196635 MZM196624:MZM196635 NJI196624:NJI196635 NTE196624:NTE196635 ODA196624:ODA196635 OMW196624:OMW196635 OWS196624:OWS196635 PGO196624:PGO196635 PQK196624:PQK196635 QAG196624:QAG196635 QKC196624:QKC196635 QTY196624:QTY196635 RDU196624:RDU196635 RNQ196624:RNQ196635 RXM196624:RXM196635 SHI196624:SHI196635 SRE196624:SRE196635 TBA196624:TBA196635 TKW196624:TKW196635 TUS196624:TUS196635 UEO196624:UEO196635 UOK196624:UOK196635 UYG196624:UYG196635 VIC196624:VIC196635 VRY196624:VRY196635 WBU196624:WBU196635 WLQ196624:WLQ196635 WVM196624:WVM196635 E262160:E262171 JA262160:JA262171 SW262160:SW262171 ACS262160:ACS262171 AMO262160:AMO262171 AWK262160:AWK262171 BGG262160:BGG262171 BQC262160:BQC262171 BZY262160:BZY262171 CJU262160:CJU262171 CTQ262160:CTQ262171 DDM262160:DDM262171 DNI262160:DNI262171 DXE262160:DXE262171 EHA262160:EHA262171 EQW262160:EQW262171 FAS262160:FAS262171 FKO262160:FKO262171 FUK262160:FUK262171 GEG262160:GEG262171 GOC262160:GOC262171 GXY262160:GXY262171 HHU262160:HHU262171 HRQ262160:HRQ262171 IBM262160:IBM262171 ILI262160:ILI262171 IVE262160:IVE262171 JFA262160:JFA262171 JOW262160:JOW262171 JYS262160:JYS262171 KIO262160:KIO262171 KSK262160:KSK262171 LCG262160:LCG262171 LMC262160:LMC262171 LVY262160:LVY262171 MFU262160:MFU262171 MPQ262160:MPQ262171 MZM262160:MZM262171 NJI262160:NJI262171 NTE262160:NTE262171 ODA262160:ODA262171 OMW262160:OMW262171 OWS262160:OWS262171 PGO262160:PGO262171 PQK262160:PQK262171 QAG262160:QAG262171 QKC262160:QKC262171 QTY262160:QTY262171 RDU262160:RDU262171 RNQ262160:RNQ262171 RXM262160:RXM262171 SHI262160:SHI262171 SRE262160:SRE262171 TBA262160:TBA262171 TKW262160:TKW262171 TUS262160:TUS262171 UEO262160:UEO262171 UOK262160:UOK262171 UYG262160:UYG262171 VIC262160:VIC262171 VRY262160:VRY262171 WBU262160:WBU262171 WLQ262160:WLQ262171 WVM262160:WVM262171 E327696:E327707 JA327696:JA327707 SW327696:SW327707 ACS327696:ACS327707 AMO327696:AMO327707 AWK327696:AWK327707 BGG327696:BGG327707 BQC327696:BQC327707 BZY327696:BZY327707 CJU327696:CJU327707 CTQ327696:CTQ327707 DDM327696:DDM327707 DNI327696:DNI327707 DXE327696:DXE327707 EHA327696:EHA327707 EQW327696:EQW327707 FAS327696:FAS327707 FKO327696:FKO327707 FUK327696:FUK327707 GEG327696:GEG327707 GOC327696:GOC327707 GXY327696:GXY327707 HHU327696:HHU327707 HRQ327696:HRQ327707 IBM327696:IBM327707 ILI327696:ILI327707 IVE327696:IVE327707 JFA327696:JFA327707 JOW327696:JOW327707 JYS327696:JYS327707 KIO327696:KIO327707 KSK327696:KSK327707 LCG327696:LCG327707 LMC327696:LMC327707 LVY327696:LVY327707 MFU327696:MFU327707 MPQ327696:MPQ327707 MZM327696:MZM327707 NJI327696:NJI327707 NTE327696:NTE327707 ODA327696:ODA327707 OMW327696:OMW327707 OWS327696:OWS327707 PGO327696:PGO327707 PQK327696:PQK327707 QAG327696:QAG327707 QKC327696:QKC327707 QTY327696:QTY327707 RDU327696:RDU327707 RNQ327696:RNQ327707 RXM327696:RXM327707 SHI327696:SHI327707 SRE327696:SRE327707 TBA327696:TBA327707 TKW327696:TKW327707 TUS327696:TUS327707 UEO327696:UEO327707 UOK327696:UOK327707 UYG327696:UYG327707 VIC327696:VIC327707 VRY327696:VRY327707 WBU327696:WBU327707 WLQ327696:WLQ327707 WVM327696:WVM327707 E393232:E393243 JA393232:JA393243 SW393232:SW393243 ACS393232:ACS393243 AMO393232:AMO393243 AWK393232:AWK393243 BGG393232:BGG393243 BQC393232:BQC393243 BZY393232:BZY393243 CJU393232:CJU393243 CTQ393232:CTQ393243 DDM393232:DDM393243 DNI393232:DNI393243 DXE393232:DXE393243 EHA393232:EHA393243 EQW393232:EQW393243 FAS393232:FAS393243 FKO393232:FKO393243 FUK393232:FUK393243 GEG393232:GEG393243 GOC393232:GOC393243 GXY393232:GXY393243 HHU393232:HHU393243 HRQ393232:HRQ393243 IBM393232:IBM393243 ILI393232:ILI393243 IVE393232:IVE393243 JFA393232:JFA393243 JOW393232:JOW393243 JYS393232:JYS393243 KIO393232:KIO393243 KSK393232:KSK393243 LCG393232:LCG393243 LMC393232:LMC393243 LVY393232:LVY393243 MFU393232:MFU393243 MPQ393232:MPQ393243 MZM393232:MZM393243 NJI393232:NJI393243 NTE393232:NTE393243 ODA393232:ODA393243 OMW393232:OMW393243 OWS393232:OWS393243 PGO393232:PGO393243 PQK393232:PQK393243 QAG393232:QAG393243 QKC393232:QKC393243 QTY393232:QTY393243 RDU393232:RDU393243 RNQ393232:RNQ393243 RXM393232:RXM393243 SHI393232:SHI393243 SRE393232:SRE393243 TBA393232:TBA393243 TKW393232:TKW393243 TUS393232:TUS393243 UEO393232:UEO393243 UOK393232:UOK393243 UYG393232:UYG393243 VIC393232:VIC393243 VRY393232:VRY393243 WBU393232:WBU393243 WLQ393232:WLQ393243 WVM393232:WVM393243 E458768:E458779 JA458768:JA458779 SW458768:SW458779 ACS458768:ACS458779 AMO458768:AMO458779 AWK458768:AWK458779 BGG458768:BGG458779 BQC458768:BQC458779 BZY458768:BZY458779 CJU458768:CJU458779 CTQ458768:CTQ458779 DDM458768:DDM458779 DNI458768:DNI458779 DXE458768:DXE458779 EHA458768:EHA458779 EQW458768:EQW458779 FAS458768:FAS458779 FKO458768:FKO458779 FUK458768:FUK458779 GEG458768:GEG458779 GOC458768:GOC458779 GXY458768:GXY458779 HHU458768:HHU458779 HRQ458768:HRQ458779 IBM458768:IBM458779 ILI458768:ILI458779 IVE458768:IVE458779 JFA458768:JFA458779 JOW458768:JOW458779 JYS458768:JYS458779 KIO458768:KIO458779 KSK458768:KSK458779 LCG458768:LCG458779 LMC458768:LMC458779 LVY458768:LVY458779 MFU458768:MFU458779 MPQ458768:MPQ458779 MZM458768:MZM458779 NJI458768:NJI458779 NTE458768:NTE458779 ODA458768:ODA458779 OMW458768:OMW458779 OWS458768:OWS458779 PGO458768:PGO458779 PQK458768:PQK458779 QAG458768:QAG458779 QKC458768:QKC458779 QTY458768:QTY458779 RDU458768:RDU458779 RNQ458768:RNQ458779 RXM458768:RXM458779 SHI458768:SHI458779 SRE458768:SRE458779 TBA458768:TBA458779 TKW458768:TKW458779 TUS458768:TUS458779 UEO458768:UEO458779 UOK458768:UOK458779 UYG458768:UYG458779 VIC458768:VIC458779 VRY458768:VRY458779 WBU458768:WBU458779 WLQ458768:WLQ458779 WVM458768:WVM458779 E524304:E524315 JA524304:JA524315 SW524304:SW524315 ACS524304:ACS524315 AMO524304:AMO524315 AWK524304:AWK524315 BGG524304:BGG524315 BQC524304:BQC524315 BZY524304:BZY524315 CJU524304:CJU524315 CTQ524304:CTQ524315 DDM524304:DDM524315 DNI524304:DNI524315 DXE524304:DXE524315 EHA524304:EHA524315 EQW524304:EQW524315 FAS524304:FAS524315 FKO524304:FKO524315 FUK524304:FUK524315 GEG524304:GEG524315 GOC524304:GOC524315 GXY524304:GXY524315 HHU524304:HHU524315 HRQ524304:HRQ524315 IBM524304:IBM524315 ILI524304:ILI524315 IVE524304:IVE524315 JFA524304:JFA524315 JOW524304:JOW524315 JYS524304:JYS524315 KIO524304:KIO524315 KSK524304:KSK524315 LCG524304:LCG524315 LMC524304:LMC524315 LVY524304:LVY524315 MFU524304:MFU524315 MPQ524304:MPQ524315 MZM524304:MZM524315 NJI524304:NJI524315 NTE524304:NTE524315 ODA524304:ODA524315 OMW524304:OMW524315 OWS524304:OWS524315 PGO524304:PGO524315 PQK524304:PQK524315 QAG524304:QAG524315 QKC524304:QKC524315 QTY524304:QTY524315 RDU524304:RDU524315 RNQ524304:RNQ524315 RXM524304:RXM524315 SHI524304:SHI524315 SRE524304:SRE524315 TBA524304:TBA524315 TKW524304:TKW524315 TUS524304:TUS524315 UEO524304:UEO524315 UOK524304:UOK524315 UYG524304:UYG524315 VIC524304:VIC524315 VRY524304:VRY524315 WBU524304:WBU524315 WLQ524304:WLQ524315 WVM524304:WVM524315 E589840:E589851 JA589840:JA589851 SW589840:SW589851 ACS589840:ACS589851 AMO589840:AMO589851 AWK589840:AWK589851 BGG589840:BGG589851 BQC589840:BQC589851 BZY589840:BZY589851 CJU589840:CJU589851 CTQ589840:CTQ589851 DDM589840:DDM589851 DNI589840:DNI589851 DXE589840:DXE589851 EHA589840:EHA589851 EQW589840:EQW589851 FAS589840:FAS589851 FKO589840:FKO589851 FUK589840:FUK589851 GEG589840:GEG589851 GOC589840:GOC589851 GXY589840:GXY589851 HHU589840:HHU589851 HRQ589840:HRQ589851 IBM589840:IBM589851 ILI589840:ILI589851 IVE589840:IVE589851 JFA589840:JFA589851 JOW589840:JOW589851 JYS589840:JYS589851 KIO589840:KIO589851 KSK589840:KSK589851 LCG589840:LCG589851 LMC589840:LMC589851 LVY589840:LVY589851 MFU589840:MFU589851 MPQ589840:MPQ589851 MZM589840:MZM589851 NJI589840:NJI589851 NTE589840:NTE589851 ODA589840:ODA589851 OMW589840:OMW589851 OWS589840:OWS589851 PGO589840:PGO589851 PQK589840:PQK589851 QAG589840:QAG589851 QKC589840:QKC589851 QTY589840:QTY589851 RDU589840:RDU589851 RNQ589840:RNQ589851 RXM589840:RXM589851 SHI589840:SHI589851 SRE589840:SRE589851 TBA589840:TBA589851 TKW589840:TKW589851 TUS589840:TUS589851 UEO589840:UEO589851 UOK589840:UOK589851 UYG589840:UYG589851 VIC589840:VIC589851 VRY589840:VRY589851 WBU589840:WBU589851 WLQ589840:WLQ589851 WVM589840:WVM589851 E655376:E655387 JA655376:JA655387 SW655376:SW655387 ACS655376:ACS655387 AMO655376:AMO655387 AWK655376:AWK655387 BGG655376:BGG655387 BQC655376:BQC655387 BZY655376:BZY655387 CJU655376:CJU655387 CTQ655376:CTQ655387 DDM655376:DDM655387 DNI655376:DNI655387 DXE655376:DXE655387 EHA655376:EHA655387 EQW655376:EQW655387 FAS655376:FAS655387 FKO655376:FKO655387 FUK655376:FUK655387 GEG655376:GEG655387 GOC655376:GOC655387 GXY655376:GXY655387 HHU655376:HHU655387 HRQ655376:HRQ655387 IBM655376:IBM655387 ILI655376:ILI655387 IVE655376:IVE655387 JFA655376:JFA655387 JOW655376:JOW655387 JYS655376:JYS655387 KIO655376:KIO655387 KSK655376:KSK655387 LCG655376:LCG655387 LMC655376:LMC655387 LVY655376:LVY655387 MFU655376:MFU655387 MPQ655376:MPQ655387 MZM655376:MZM655387 NJI655376:NJI655387 NTE655376:NTE655387 ODA655376:ODA655387 OMW655376:OMW655387 OWS655376:OWS655387 PGO655376:PGO655387 PQK655376:PQK655387 QAG655376:QAG655387 QKC655376:QKC655387 QTY655376:QTY655387 RDU655376:RDU655387 RNQ655376:RNQ655387 RXM655376:RXM655387 SHI655376:SHI655387 SRE655376:SRE655387 TBA655376:TBA655387 TKW655376:TKW655387 TUS655376:TUS655387 UEO655376:UEO655387 UOK655376:UOK655387 UYG655376:UYG655387 VIC655376:VIC655387 VRY655376:VRY655387 WBU655376:WBU655387 WLQ655376:WLQ655387 WVM655376:WVM655387 E720912:E720923 JA720912:JA720923 SW720912:SW720923 ACS720912:ACS720923 AMO720912:AMO720923 AWK720912:AWK720923 BGG720912:BGG720923 BQC720912:BQC720923 BZY720912:BZY720923 CJU720912:CJU720923 CTQ720912:CTQ720923 DDM720912:DDM720923 DNI720912:DNI720923 DXE720912:DXE720923 EHA720912:EHA720923 EQW720912:EQW720923 FAS720912:FAS720923 FKO720912:FKO720923 FUK720912:FUK720923 GEG720912:GEG720923 GOC720912:GOC720923 GXY720912:GXY720923 HHU720912:HHU720923 HRQ720912:HRQ720923 IBM720912:IBM720923 ILI720912:ILI720923 IVE720912:IVE720923 JFA720912:JFA720923 JOW720912:JOW720923 JYS720912:JYS720923 KIO720912:KIO720923 KSK720912:KSK720923 LCG720912:LCG720923 LMC720912:LMC720923 LVY720912:LVY720923 MFU720912:MFU720923 MPQ720912:MPQ720923 MZM720912:MZM720923 NJI720912:NJI720923 NTE720912:NTE720923 ODA720912:ODA720923 OMW720912:OMW720923 OWS720912:OWS720923 PGO720912:PGO720923 PQK720912:PQK720923 QAG720912:QAG720923 QKC720912:QKC720923 QTY720912:QTY720923 RDU720912:RDU720923 RNQ720912:RNQ720923 RXM720912:RXM720923 SHI720912:SHI720923 SRE720912:SRE720923 TBA720912:TBA720923 TKW720912:TKW720923 TUS720912:TUS720923 UEO720912:UEO720923 UOK720912:UOK720923 UYG720912:UYG720923 VIC720912:VIC720923 VRY720912:VRY720923 WBU720912:WBU720923 WLQ720912:WLQ720923 WVM720912:WVM720923 E786448:E786459 JA786448:JA786459 SW786448:SW786459 ACS786448:ACS786459 AMO786448:AMO786459 AWK786448:AWK786459 BGG786448:BGG786459 BQC786448:BQC786459 BZY786448:BZY786459 CJU786448:CJU786459 CTQ786448:CTQ786459 DDM786448:DDM786459 DNI786448:DNI786459 DXE786448:DXE786459 EHA786448:EHA786459 EQW786448:EQW786459 FAS786448:FAS786459 FKO786448:FKO786459 FUK786448:FUK786459 GEG786448:GEG786459 GOC786448:GOC786459 GXY786448:GXY786459 HHU786448:HHU786459 HRQ786448:HRQ786459 IBM786448:IBM786459 ILI786448:ILI786459 IVE786448:IVE786459 JFA786448:JFA786459 JOW786448:JOW786459 JYS786448:JYS786459 KIO786448:KIO786459 KSK786448:KSK786459 LCG786448:LCG786459 LMC786448:LMC786459 LVY786448:LVY786459 MFU786448:MFU786459 MPQ786448:MPQ786459 MZM786448:MZM786459 NJI786448:NJI786459 NTE786448:NTE786459 ODA786448:ODA786459 OMW786448:OMW786459 OWS786448:OWS786459 PGO786448:PGO786459 PQK786448:PQK786459 QAG786448:QAG786459 QKC786448:QKC786459 QTY786448:QTY786459 RDU786448:RDU786459 RNQ786448:RNQ786459 RXM786448:RXM786459 SHI786448:SHI786459 SRE786448:SRE786459 TBA786448:TBA786459 TKW786448:TKW786459 TUS786448:TUS786459 UEO786448:UEO786459 UOK786448:UOK786459 UYG786448:UYG786459 VIC786448:VIC786459 VRY786448:VRY786459 WBU786448:WBU786459 WLQ786448:WLQ786459 WVM786448:WVM786459 E851984:E851995 JA851984:JA851995 SW851984:SW851995 ACS851984:ACS851995 AMO851984:AMO851995 AWK851984:AWK851995 BGG851984:BGG851995 BQC851984:BQC851995 BZY851984:BZY851995 CJU851984:CJU851995 CTQ851984:CTQ851995 DDM851984:DDM851995 DNI851984:DNI851995 DXE851984:DXE851995 EHA851984:EHA851995 EQW851984:EQW851995 FAS851984:FAS851995 FKO851984:FKO851995 FUK851984:FUK851995 GEG851984:GEG851995 GOC851984:GOC851995 GXY851984:GXY851995 HHU851984:HHU851995 HRQ851984:HRQ851995 IBM851984:IBM851995 ILI851984:ILI851995 IVE851984:IVE851995 JFA851984:JFA851995 JOW851984:JOW851995 JYS851984:JYS851995 KIO851984:KIO851995 KSK851984:KSK851995 LCG851984:LCG851995 LMC851984:LMC851995 LVY851984:LVY851995 MFU851984:MFU851995 MPQ851984:MPQ851995 MZM851984:MZM851995 NJI851984:NJI851995 NTE851984:NTE851995 ODA851984:ODA851995 OMW851984:OMW851995 OWS851984:OWS851995 PGO851984:PGO851995 PQK851984:PQK851995 QAG851984:QAG851995 QKC851984:QKC851995 QTY851984:QTY851995 RDU851984:RDU851995 RNQ851984:RNQ851995 RXM851984:RXM851995 SHI851984:SHI851995 SRE851984:SRE851995 TBA851984:TBA851995 TKW851984:TKW851995 TUS851984:TUS851995 UEO851984:UEO851995 UOK851984:UOK851995 UYG851984:UYG851995 VIC851984:VIC851995 VRY851984:VRY851995 WBU851984:WBU851995 WLQ851984:WLQ851995 WVM851984:WVM851995 E917520:E917531 JA917520:JA917531 SW917520:SW917531 ACS917520:ACS917531 AMO917520:AMO917531 AWK917520:AWK917531 BGG917520:BGG917531 BQC917520:BQC917531 BZY917520:BZY917531 CJU917520:CJU917531 CTQ917520:CTQ917531 DDM917520:DDM917531 DNI917520:DNI917531 DXE917520:DXE917531 EHA917520:EHA917531 EQW917520:EQW917531 FAS917520:FAS917531 FKO917520:FKO917531 FUK917520:FUK917531 GEG917520:GEG917531 GOC917520:GOC917531 GXY917520:GXY917531 HHU917520:HHU917531 HRQ917520:HRQ917531 IBM917520:IBM917531 ILI917520:ILI917531 IVE917520:IVE917531 JFA917520:JFA917531 JOW917520:JOW917531 JYS917520:JYS917531 KIO917520:KIO917531 KSK917520:KSK917531 LCG917520:LCG917531 LMC917520:LMC917531 LVY917520:LVY917531 MFU917520:MFU917531 MPQ917520:MPQ917531 MZM917520:MZM917531 NJI917520:NJI917531 NTE917520:NTE917531 ODA917520:ODA917531 OMW917520:OMW917531 OWS917520:OWS917531 PGO917520:PGO917531 PQK917520:PQK917531 QAG917520:QAG917531 QKC917520:QKC917531 QTY917520:QTY917531 RDU917520:RDU917531 RNQ917520:RNQ917531 RXM917520:RXM917531 SHI917520:SHI917531 SRE917520:SRE917531 TBA917520:TBA917531 TKW917520:TKW917531 TUS917520:TUS917531 UEO917520:UEO917531 UOK917520:UOK917531 UYG917520:UYG917531 VIC917520:VIC917531 VRY917520:VRY917531 WBU917520:WBU917531 WLQ917520:WLQ917531 WVM917520:WVM917531 E983056:E983067 JA983056:JA983067 SW983056:SW983067 ACS983056:ACS983067 AMO983056:AMO983067 AWK983056:AWK983067 BGG983056:BGG983067 BQC983056:BQC983067 BZY983056:BZY983067 CJU983056:CJU983067 CTQ983056:CTQ983067 DDM983056:DDM983067 DNI983056:DNI983067 DXE983056:DXE983067 EHA983056:EHA983067 EQW983056:EQW983067 FAS983056:FAS983067 FKO983056:FKO983067 FUK983056:FUK983067 GEG983056:GEG983067 GOC983056:GOC983067 GXY983056:GXY983067 HHU983056:HHU983067 HRQ983056:HRQ983067 IBM983056:IBM983067 ILI983056:ILI983067 IVE983056:IVE983067 JFA983056:JFA983067 JOW983056:JOW983067 JYS983056:JYS983067 KIO983056:KIO983067 KSK983056:KSK983067 LCG983056:LCG983067 LMC983056:LMC983067 LVY983056:LVY983067 MFU983056:MFU983067 MPQ983056:MPQ983067 MZM983056:MZM983067 NJI983056:NJI983067 NTE983056:NTE983067 ODA983056:ODA983067 OMW983056:OMW983067 OWS983056:OWS983067 PGO983056:PGO983067 PQK983056:PQK983067 QAG983056:QAG983067 QKC983056:QKC983067 QTY983056:QTY983067 RDU983056:RDU983067 RNQ983056:RNQ983067 RXM983056:RXM983067 SHI983056:SHI983067 SRE983056:SRE983067 TBA983056:TBA983067 TKW983056:TKW983067 TUS983056:TUS983067 UEO983056:UEO983067 UOK983056:UOK983067 UYG983056:UYG983067 VIC983056:VIC983067 VRY983056:VRY983067 WBU983056:WBU983067 WLQ983056:WLQ983067 JA25:JA27 SW25:SW27 ACS25:ACS27 AMO25:AMO27 AWK25:AWK27 BGG25:BGG27 BQC25:BQC27 BZY25:BZY27 CJU25:CJU27 CTQ25:CTQ27 DDM25:DDM27 DNI25:DNI27 DXE25:DXE27 EHA25:EHA27 EQW25:EQW27 FAS25:FAS27 FKO25:FKO27 FUK25:FUK27 GEG25:GEG27 GOC25:GOC27 GXY25:GXY27 HHU25:HHU27 HRQ25:HRQ27 IBM25:IBM27 ILI25:ILI27 IVE25:IVE27 JFA25:JFA27 JOW25:JOW27 JYS25:JYS27 KIO25:KIO27 KSK25:KSK27 LCG25:LCG27 LMC25:LMC27 LVY25:LVY27 MFU25:MFU27 MPQ25:MPQ27 MZM25:MZM27 NJI25:NJI27 NTE25:NTE27 ODA25:ODA27 OMW25:OMW27 OWS25:OWS27 PGO25:PGO27 PQK25:PQK27 QAG25:QAG27 QKC25:QKC27 QTY25:QTY27 RDU25:RDU27 RNQ25:RNQ27 RXM25:RXM27 SHI25:SHI27 SRE25:SRE27 TBA25:TBA27 TKW25:TKW27 TUS25:TUS27 UEO25:UEO27 UOK25:UOK27 UYG25:UYG27 VIC25:VIC27 VRY25:VRY27 WBU25:WBU27 WLQ25:WLQ27 WVM25:WVM27 E24:E27"/>
  </dataValidations>
  <pageMargins left="0.7" right="0.7" top="0.75" bottom="0.75" header="0.3" footer="0.3"/>
  <pageSetup orientation="portrait" horizontalDpi="360" verticalDpi="360"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0"/>
  <sheetViews>
    <sheetView workbookViewId="0">
      <selection activeCell="C7" sqref="C7"/>
    </sheetView>
  </sheetViews>
  <sheetFormatPr baseColWidth="10" defaultRowHeight="12.75" x14ac:dyDescent="0.2"/>
  <cols>
    <col min="2" max="2" width="50.42578125" customWidth="1"/>
    <col min="3" max="3" width="20.5703125" customWidth="1"/>
    <col min="4" max="4" width="17.42578125" hidden="1" customWidth="1"/>
    <col min="5" max="5" width="19" hidden="1" customWidth="1"/>
    <col min="6" max="6" width="16.7109375" hidden="1" customWidth="1"/>
  </cols>
  <sheetData>
    <row r="1" spans="1:6" x14ac:dyDescent="0.2">
      <c r="A1" s="53" t="s">
        <v>58</v>
      </c>
      <c r="B1" s="54"/>
      <c r="C1" s="55"/>
      <c r="D1" s="55"/>
      <c r="E1" s="55"/>
      <c r="F1" s="56" t="s">
        <v>59</v>
      </c>
    </row>
    <row r="2" spans="1:6" x14ac:dyDescent="0.2">
      <c r="A2" s="53" t="s">
        <v>60</v>
      </c>
      <c r="B2" s="57"/>
      <c r="C2" s="55"/>
      <c r="D2" s="55"/>
      <c r="E2" s="55"/>
      <c r="F2" s="56" t="s">
        <v>61</v>
      </c>
    </row>
    <row r="3" spans="1:6" x14ac:dyDescent="0.2">
      <c r="A3" s="600" t="s">
        <v>62</v>
      </c>
      <c r="B3" s="600"/>
      <c r="C3" s="600"/>
      <c r="D3" s="600"/>
      <c r="E3" s="600"/>
      <c r="F3" s="600"/>
    </row>
    <row r="4" spans="1:6" x14ac:dyDescent="0.2">
      <c r="A4" s="53"/>
      <c r="B4" s="57"/>
      <c r="C4" s="55"/>
      <c r="D4" s="55"/>
      <c r="E4" s="55"/>
      <c r="F4" s="56"/>
    </row>
    <row r="5" spans="1:6" x14ac:dyDescent="0.2">
      <c r="A5" s="58" t="s">
        <v>63</v>
      </c>
      <c r="B5" s="59" t="s">
        <v>64</v>
      </c>
      <c r="C5" s="58" t="s">
        <v>65</v>
      </c>
      <c r="D5" s="58" t="s">
        <v>66</v>
      </c>
      <c r="E5" s="60" t="s">
        <v>67</v>
      </c>
      <c r="F5" s="61" t="s">
        <v>68</v>
      </c>
    </row>
    <row r="7" spans="1:6" x14ac:dyDescent="0.2">
      <c r="A7" s="62" t="s">
        <v>69</v>
      </c>
      <c r="B7" s="63" t="s">
        <v>70</v>
      </c>
      <c r="C7" s="64">
        <v>425107973669.73999</v>
      </c>
      <c r="D7" s="64">
        <v>403203574138.03003</v>
      </c>
      <c r="E7" s="64">
        <v>21904399531.709999</v>
      </c>
      <c r="F7" s="65">
        <v>5.4325909999999998E-2</v>
      </c>
    </row>
    <row r="8" spans="1:6" x14ac:dyDescent="0.2">
      <c r="A8" s="62" t="s">
        <v>71</v>
      </c>
      <c r="B8" s="63" t="s">
        <v>72</v>
      </c>
      <c r="C8" s="64">
        <v>22162584901.970001</v>
      </c>
      <c r="D8" s="64">
        <v>13707563046.75</v>
      </c>
      <c r="E8" s="64">
        <v>8455021855.2200003</v>
      </c>
      <c r="F8" s="65">
        <v>0.61681437000000006</v>
      </c>
    </row>
    <row r="9" spans="1:6" x14ac:dyDescent="0.2">
      <c r="A9" s="62" t="s">
        <v>73</v>
      </c>
      <c r="B9" s="63" t="s">
        <v>74</v>
      </c>
      <c r="C9" s="64">
        <v>4140580</v>
      </c>
      <c r="D9" s="64">
        <v>3906000</v>
      </c>
      <c r="E9" s="64">
        <v>234580</v>
      </c>
      <c r="F9" s="65">
        <v>6.0056320000000003E-2</v>
      </c>
    </row>
    <row r="10" spans="1:6" x14ac:dyDescent="0.2">
      <c r="A10" s="62" t="s">
        <v>75</v>
      </c>
      <c r="B10" s="63" t="s">
        <v>76</v>
      </c>
      <c r="C10" s="64">
        <v>4140580</v>
      </c>
      <c r="D10" s="64">
        <v>3906000</v>
      </c>
      <c r="E10" s="64">
        <v>234580</v>
      </c>
      <c r="F10" s="65">
        <v>6.0056320000000003E-2</v>
      </c>
    </row>
    <row r="11" spans="1:6" x14ac:dyDescent="0.2">
      <c r="A11" s="62" t="s">
        <v>77</v>
      </c>
      <c r="B11" s="63" t="s">
        <v>78</v>
      </c>
      <c r="C11" s="64">
        <v>22053146249.639999</v>
      </c>
      <c r="D11" s="64">
        <v>13703657046.75</v>
      </c>
      <c r="E11" s="64">
        <v>8349489202.8900003</v>
      </c>
      <c r="F11" s="65">
        <v>0.60928912000000002</v>
      </c>
    </row>
    <row r="12" spans="1:6" x14ac:dyDescent="0.2">
      <c r="A12" s="62" t="s">
        <v>79</v>
      </c>
      <c r="B12" s="63" t="s">
        <v>80</v>
      </c>
      <c r="C12" s="64">
        <v>2788446606.4499998</v>
      </c>
      <c r="D12" s="64">
        <v>533396084.67000002</v>
      </c>
      <c r="E12" s="64">
        <v>2255050521.7800002</v>
      </c>
      <c r="F12" s="65">
        <v>4.2277222999999999</v>
      </c>
    </row>
    <row r="13" spans="1:6" x14ac:dyDescent="0.2">
      <c r="A13" s="62" t="s">
        <v>81</v>
      </c>
      <c r="B13" s="63" t="s">
        <v>82</v>
      </c>
      <c r="C13" s="64">
        <v>19264699643.189999</v>
      </c>
      <c r="D13" s="64">
        <v>13170260962.08</v>
      </c>
      <c r="E13" s="64">
        <v>6094438681.1099997</v>
      </c>
      <c r="F13" s="65">
        <v>0.46274244000000003</v>
      </c>
    </row>
    <row r="14" spans="1:6" x14ac:dyDescent="0.2">
      <c r="A14" s="62" t="s">
        <v>83</v>
      </c>
      <c r="B14" s="63" t="s">
        <v>84</v>
      </c>
      <c r="C14" s="64">
        <v>105298072.33</v>
      </c>
      <c r="D14" s="64">
        <v>0</v>
      </c>
      <c r="E14" s="64">
        <v>105298072.33</v>
      </c>
      <c r="F14" s="65">
        <v>0</v>
      </c>
    </row>
    <row r="15" spans="1:6" x14ac:dyDescent="0.2">
      <c r="A15" s="62" t="s">
        <v>85</v>
      </c>
      <c r="B15" s="63" t="s">
        <v>86</v>
      </c>
      <c r="C15" s="64">
        <v>105298072.33</v>
      </c>
      <c r="D15" s="64">
        <v>0</v>
      </c>
      <c r="E15" s="64">
        <v>105298072.33</v>
      </c>
      <c r="F15" s="65">
        <v>0</v>
      </c>
    </row>
    <row r="16" spans="1:6" x14ac:dyDescent="0.2">
      <c r="A16" s="62" t="s">
        <v>87</v>
      </c>
      <c r="B16" s="63" t="s">
        <v>88</v>
      </c>
      <c r="C16" s="64">
        <v>253030567667.51999</v>
      </c>
      <c r="D16" s="64">
        <v>257299811767.79999</v>
      </c>
      <c r="E16" s="64">
        <v>-4269244100.2800002</v>
      </c>
      <c r="F16" s="65">
        <v>-1.6592490000000001E-2</v>
      </c>
    </row>
    <row r="17" spans="1:6" x14ac:dyDescent="0.2">
      <c r="A17" s="62" t="s">
        <v>89</v>
      </c>
      <c r="B17" s="63" t="s">
        <v>90</v>
      </c>
      <c r="C17" s="64">
        <v>7823183.4000000004</v>
      </c>
      <c r="D17" s="64">
        <v>7823183.4000000004</v>
      </c>
      <c r="E17" s="64">
        <v>0</v>
      </c>
      <c r="F17" s="65">
        <v>0</v>
      </c>
    </row>
    <row r="18" spans="1:6" x14ac:dyDescent="0.2">
      <c r="A18" s="62" t="s">
        <v>91</v>
      </c>
      <c r="B18" s="63" t="s">
        <v>92</v>
      </c>
      <c r="C18" s="64">
        <v>7823183.4000000004</v>
      </c>
      <c r="D18" s="64">
        <v>7823183.4000000004</v>
      </c>
      <c r="E18" s="64">
        <v>0</v>
      </c>
      <c r="F18" s="65">
        <v>0</v>
      </c>
    </row>
    <row r="19" spans="1:6" x14ac:dyDescent="0.2">
      <c r="A19" s="62" t="s">
        <v>93</v>
      </c>
      <c r="B19" s="63" t="s">
        <v>94</v>
      </c>
      <c r="C19" s="64">
        <v>17126508712.280001</v>
      </c>
      <c r="D19" s="64">
        <v>24124685645.32</v>
      </c>
      <c r="E19" s="64">
        <v>-6998176933.04</v>
      </c>
      <c r="F19" s="65">
        <v>-0.29008365000000003</v>
      </c>
    </row>
    <row r="20" spans="1:6" x14ac:dyDescent="0.2">
      <c r="A20" s="62" t="s">
        <v>95</v>
      </c>
      <c r="B20" s="63" t="s">
        <v>96</v>
      </c>
      <c r="C20" s="64">
        <v>0</v>
      </c>
      <c r="D20" s="64">
        <v>2066101917.8099999</v>
      </c>
      <c r="E20" s="64">
        <v>-2066101917.8099999</v>
      </c>
      <c r="F20" s="65">
        <v>-1</v>
      </c>
    </row>
    <row r="21" spans="1:6" x14ac:dyDescent="0.2">
      <c r="A21" s="62" t="s">
        <v>97</v>
      </c>
      <c r="B21" s="63" t="s">
        <v>98</v>
      </c>
      <c r="C21" s="64">
        <v>17126508712.280001</v>
      </c>
      <c r="D21" s="64">
        <v>22058583727.509998</v>
      </c>
      <c r="E21" s="64">
        <v>-4932075015.2299995</v>
      </c>
      <c r="F21" s="65">
        <v>-0.22358983000000002</v>
      </c>
    </row>
    <row r="22" spans="1:6" x14ac:dyDescent="0.2">
      <c r="A22" s="62" t="s">
        <v>99</v>
      </c>
      <c r="B22" s="63" t="s">
        <v>100</v>
      </c>
      <c r="C22" s="64">
        <v>3405005313.2800002</v>
      </c>
      <c r="D22" s="64">
        <v>3352422926.3400002</v>
      </c>
      <c r="E22" s="64">
        <v>52582386.939999998</v>
      </c>
      <c r="F22" s="65">
        <v>1.568489E-2</v>
      </c>
    </row>
    <row r="23" spans="1:6" x14ac:dyDescent="0.2">
      <c r="A23" s="62" t="s">
        <v>101</v>
      </c>
      <c r="B23" s="63" t="s">
        <v>102</v>
      </c>
      <c r="C23" s="64">
        <v>3405005313.2800002</v>
      </c>
      <c r="D23" s="64">
        <v>3352422926.3400002</v>
      </c>
      <c r="E23" s="64">
        <v>52582386.939999998</v>
      </c>
      <c r="F23" s="65">
        <v>1.568489E-2</v>
      </c>
    </row>
    <row r="24" spans="1:6" x14ac:dyDescent="0.2">
      <c r="A24" s="62" t="s">
        <v>103</v>
      </c>
      <c r="B24" s="63" t="s">
        <v>104</v>
      </c>
      <c r="C24" s="64">
        <v>233311206473.95999</v>
      </c>
      <c r="D24" s="64">
        <v>230634856028.14001</v>
      </c>
      <c r="E24" s="64">
        <v>2676350445.8200002</v>
      </c>
      <c r="F24" s="65">
        <v>1.160428E-2</v>
      </c>
    </row>
    <row r="25" spans="1:6" x14ac:dyDescent="0.2">
      <c r="A25" s="62" t="s">
        <v>105</v>
      </c>
      <c r="B25" s="63" t="s">
        <v>106</v>
      </c>
      <c r="C25" s="64">
        <v>233311206473.95999</v>
      </c>
      <c r="D25" s="64">
        <v>230634856028.14001</v>
      </c>
      <c r="E25" s="64">
        <v>2676350445.8200002</v>
      </c>
      <c r="F25" s="65">
        <v>1.160428E-2</v>
      </c>
    </row>
    <row r="26" spans="1:6" x14ac:dyDescent="0.2">
      <c r="A26" s="62" t="s">
        <v>107</v>
      </c>
      <c r="B26" s="63" t="s">
        <v>108</v>
      </c>
      <c r="C26" s="64">
        <v>819976015.39999998</v>
      </c>
      <c r="D26" s="64">
        <v>819976015.39999998</v>
      </c>
      <c r="E26" s="64">
        <v>0</v>
      </c>
      <c r="F26" s="65">
        <v>0</v>
      </c>
    </row>
    <row r="27" spans="1:6" x14ac:dyDescent="0.2">
      <c r="A27" s="62" t="s">
        <v>109</v>
      </c>
      <c r="B27" s="63" t="s">
        <v>110</v>
      </c>
      <c r="C27" s="64">
        <v>47009414.399999999</v>
      </c>
      <c r="D27" s="64">
        <v>47009414.399999999</v>
      </c>
      <c r="E27" s="64">
        <v>0</v>
      </c>
      <c r="F27" s="65">
        <v>0</v>
      </c>
    </row>
    <row r="28" spans="1:6" x14ac:dyDescent="0.2">
      <c r="A28" s="62" t="s">
        <v>111</v>
      </c>
      <c r="B28" s="63" t="s">
        <v>104</v>
      </c>
      <c r="C28" s="64">
        <v>772966601</v>
      </c>
      <c r="D28" s="64">
        <v>772966601</v>
      </c>
      <c r="E28" s="64">
        <v>0</v>
      </c>
      <c r="F28" s="65">
        <v>0</v>
      </c>
    </row>
    <row r="29" spans="1:6" x14ac:dyDescent="0.2">
      <c r="A29" s="62" t="s">
        <v>112</v>
      </c>
      <c r="B29" s="63" t="s">
        <v>113</v>
      </c>
      <c r="C29" s="64">
        <v>8589696955.8100004</v>
      </c>
      <c r="D29" s="64">
        <v>7894805052.3500004</v>
      </c>
      <c r="E29" s="64">
        <v>694891903.46000004</v>
      </c>
      <c r="F29" s="65">
        <v>8.8018880000000008E-2</v>
      </c>
    </row>
    <row r="30" spans="1:6" x14ac:dyDescent="0.2">
      <c r="A30" s="62" t="s">
        <v>114</v>
      </c>
      <c r="B30" s="63" t="s">
        <v>115</v>
      </c>
      <c r="C30" s="64">
        <v>653312099.14999998</v>
      </c>
      <c r="D30" s="64">
        <v>381469876.42000002</v>
      </c>
      <c r="E30" s="64">
        <v>271842222.73000002</v>
      </c>
      <c r="F30" s="65">
        <v>0.71261779999999997</v>
      </c>
    </row>
    <row r="31" spans="1:6" x14ac:dyDescent="0.2">
      <c r="A31" s="62" t="s">
        <v>116</v>
      </c>
      <c r="B31" s="63" t="s">
        <v>117</v>
      </c>
      <c r="C31" s="64">
        <v>23009150.710000001</v>
      </c>
      <c r="D31" s="64">
        <v>43457329.310000002</v>
      </c>
      <c r="E31" s="64">
        <v>-20448178.600000001</v>
      </c>
      <c r="F31" s="65">
        <v>-0.47053464</v>
      </c>
    </row>
    <row r="32" spans="1:6" x14ac:dyDescent="0.2">
      <c r="A32" s="62" t="s">
        <v>118</v>
      </c>
      <c r="B32" s="63" t="s">
        <v>119</v>
      </c>
      <c r="C32" s="64">
        <v>630302948.44000006</v>
      </c>
      <c r="D32" s="64">
        <v>338012547.11000001</v>
      </c>
      <c r="E32" s="64">
        <v>292290401.32999998</v>
      </c>
      <c r="F32" s="65">
        <v>0.86473240000000007</v>
      </c>
    </row>
    <row r="33" spans="1:6" x14ac:dyDescent="0.2">
      <c r="A33" s="62" t="s">
        <v>120</v>
      </c>
      <c r="B33" s="63" t="s">
        <v>121</v>
      </c>
      <c r="C33" s="64">
        <v>2479862198.1100001</v>
      </c>
      <c r="D33" s="64">
        <v>1110375865.3299999</v>
      </c>
      <c r="E33" s="64">
        <v>1369486332.78</v>
      </c>
      <c r="F33" s="65">
        <v>1.2333538399999999</v>
      </c>
    </row>
    <row r="34" spans="1:6" x14ac:dyDescent="0.2">
      <c r="A34" s="62" t="s">
        <v>122</v>
      </c>
      <c r="B34" s="63" t="s">
        <v>123</v>
      </c>
      <c r="C34" s="64">
        <v>2479862198.1100001</v>
      </c>
      <c r="D34" s="64">
        <v>1110375865.3299999</v>
      </c>
      <c r="E34" s="64">
        <v>1369486332.78</v>
      </c>
      <c r="F34" s="65">
        <v>1.2333538399999999</v>
      </c>
    </row>
    <row r="35" spans="1:6" x14ac:dyDescent="0.2">
      <c r="A35" s="62" t="s">
        <v>124</v>
      </c>
      <c r="B35" s="63" t="s">
        <v>125</v>
      </c>
      <c r="C35" s="64">
        <v>5369181352.9799995</v>
      </c>
      <c r="D35" s="64">
        <v>1752509586.22</v>
      </c>
      <c r="E35" s="64">
        <v>3616671766.7600002</v>
      </c>
      <c r="F35" s="65">
        <v>2.0637101200000001</v>
      </c>
    </row>
    <row r="36" spans="1:6" x14ac:dyDescent="0.2">
      <c r="A36" s="62" t="s">
        <v>126</v>
      </c>
      <c r="B36" s="63" t="s">
        <v>127</v>
      </c>
      <c r="C36" s="64">
        <v>1465910300</v>
      </c>
      <c r="D36" s="64">
        <v>739953000</v>
      </c>
      <c r="E36" s="64">
        <v>725957300</v>
      </c>
      <c r="F36" s="65">
        <v>0.98108569000000001</v>
      </c>
    </row>
    <row r="37" spans="1:6" x14ac:dyDescent="0.2">
      <c r="A37" s="62" t="s">
        <v>128</v>
      </c>
      <c r="B37" s="63" t="s">
        <v>129</v>
      </c>
      <c r="C37" s="64">
        <v>540275875.67999995</v>
      </c>
      <c r="D37" s="64">
        <v>526087363.98000002</v>
      </c>
      <c r="E37" s="64">
        <v>14188511.699999999</v>
      </c>
      <c r="F37" s="65">
        <v>2.6969880000000002E-2</v>
      </c>
    </row>
    <row r="38" spans="1:6" x14ac:dyDescent="0.2">
      <c r="A38" s="62" t="s">
        <v>130</v>
      </c>
      <c r="B38" s="63" t="s">
        <v>131</v>
      </c>
      <c r="C38" s="64">
        <v>434840254.14999998</v>
      </c>
      <c r="D38" s="64">
        <v>61410979.020000003</v>
      </c>
      <c r="E38" s="64">
        <v>373429275.13</v>
      </c>
      <c r="F38" s="65">
        <v>6.0808226999999997</v>
      </c>
    </row>
    <row r="39" spans="1:6" x14ac:dyDescent="0.2">
      <c r="A39" s="62" t="s">
        <v>132</v>
      </c>
      <c r="B39" s="63" t="s">
        <v>125</v>
      </c>
      <c r="C39" s="64">
        <v>2928154923.1500001</v>
      </c>
      <c r="D39" s="64">
        <v>425058243.22000003</v>
      </c>
      <c r="E39" s="64">
        <v>2503096679.9299998</v>
      </c>
      <c r="F39" s="65">
        <v>5.8888322200000003</v>
      </c>
    </row>
    <row r="40" spans="1:6" x14ac:dyDescent="0.2">
      <c r="A40" s="62" t="s">
        <v>133</v>
      </c>
      <c r="B40" s="63" t="s">
        <v>134</v>
      </c>
      <c r="C40" s="64">
        <v>6571494226.2200003</v>
      </c>
      <c r="D40" s="64">
        <v>5950616493.3800001</v>
      </c>
      <c r="E40" s="64">
        <v>620877732.84000003</v>
      </c>
      <c r="F40" s="65">
        <v>0.10433839</v>
      </c>
    </row>
    <row r="41" spans="1:6" x14ac:dyDescent="0.2">
      <c r="A41" s="62" t="s">
        <v>135</v>
      </c>
      <c r="B41" s="63" t="s">
        <v>136</v>
      </c>
      <c r="C41" s="64">
        <v>5950339</v>
      </c>
      <c r="D41" s="64">
        <v>5950339</v>
      </c>
      <c r="E41" s="64">
        <v>0</v>
      </c>
      <c r="F41" s="65">
        <v>0</v>
      </c>
    </row>
    <row r="42" spans="1:6" x14ac:dyDescent="0.2">
      <c r="A42" s="62" t="s">
        <v>137</v>
      </c>
      <c r="B42" s="63" t="s">
        <v>123</v>
      </c>
      <c r="C42" s="64">
        <v>4096125510.0599999</v>
      </c>
      <c r="D42" s="64">
        <v>3434818606.2199998</v>
      </c>
      <c r="E42" s="64">
        <v>661306903.84000003</v>
      </c>
      <c r="F42" s="65">
        <v>0.19253037000000001</v>
      </c>
    </row>
    <row r="43" spans="1:6" x14ac:dyDescent="0.2">
      <c r="A43" s="62" t="s">
        <v>138</v>
      </c>
      <c r="B43" s="63" t="s">
        <v>139</v>
      </c>
      <c r="C43" s="64">
        <v>2469418377.1599998</v>
      </c>
      <c r="D43" s="64">
        <v>2509847548.1599998</v>
      </c>
      <c r="E43" s="64">
        <v>-40429171</v>
      </c>
      <c r="F43" s="65">
        <v>-1.6108219999999999E-2</v>
      </c>
    </row>
    <row r="44" spans="1:6" x14ac:dyDescent="0.2">
      <c r="A44" s="62" t="s">
        <v>140</v>
      </c>
      <c r="B44" s="63" t="s">
        <v>141</v>
      </c>
      <c r="C44" s="64">
        <v>-6484152920.6499996</v>
      </c>
      <c r="D44" s="64">
        <v>-1300166769</v>
      </c>
      <c r="E44" s="64">
        <v>-5183986151.6499996</v>
      </c>
      <c r="F44" s="65">
        <v>3.9871701700000002</v>
      </c>
    </row>
    <row r="45" spans="1:6" x14ac:dyDescent="0.2">
      <c r="A45" s="62" t="s">
        <v>142</v>
      </c>
      <c r="B45" s="63" t="s">
        <v>115</v>
      </c>
      <c r="C45" s="64">
        <v>-1757193678.8699999</v>
      </c>
      <c r="D45" s="64">
        <v>-636801317</v>
      </c>
      <c r="E45" s="64">
        <v>-1120392361.8699999</v>
      </c>
      <c r="F45" s="65">
        <v>1.75940648</v>
      </c>
    </row>
    <row r="46" spans="1:6" x14ac:dyDescent="0.2">
      <c r="A46" s="62" t="s">
        <v>143</v>
      </c>
      <c r="B46" s="63" t="s">
        <v>144</v>
      </c>
      <c r="C46" s="64">
        <v>-4723684256.7799997</v>
      </c>
      <c r="D46" s="64">
        <v>-660090467</v>
      </c>
      <c r="E46" s="64">
        <v>-4063593789.7800002</v>
      </c>
      <c r="F46" s="65">
        <v>6.1561164599999998</v>
      </c>
    </row>
    <row r="47" spans="1:6" x14ac:dyDescent="0.2">
      <c r="A47" s="62" t="s">
        <v>145</v>
      </c>
      <c r="B47" s="63" t="s">
        <v>125</v>
      </c>
      <c r="C47" s="64">
        <v>-3274985</v>
      </c>
      <c r="D47" s="64">
        <v>-3274985</v>
      </c>
      <c r="E47" s="64">
        <v>0</v>
      </c>
      <c r="F47" s="65">
        <v>0</v>
      </c>
    </row>
    <row r="48" spans="1:6" x14ac:dyDescent="0.2">
      <c r="A48" s="62" t="s">
        <v>146</v>
      </c>
      <c r="B48" s="63" t="s">
        <v>147</v>
      </c>
      <c r="C48" s="64">
        <v>0</v>
      </c>
      <c r="D48" s="64">
        <v>2196674</v>
      </c>
      <c r="E48" s="64">
        <v>-2196674</v>
      </c>
      <c r="F48" s="65">
        <v>-1</v>
      </c>
    </row>
    <row r="49" spans="1:6" x14ac:dyDescent="0.2">
      <c r="A49" s="62" t="s">
        <v>148</v>
      </c>
      <c r="B49" s="63" t="s">
        <v>149</v>
      </c>
      <c r="C49" s="64">
        <v>0</v>
      </c>
      <c r="D49" s="64">
        <v>2196674</v>
      </c>
      <c r="E49" s="64">
        <v>-2196674</v>
      </c>
      <c r="F49" s="65">
        <v>-1</v>
      </c>
    </row>
    <row r="50" spans="1:6" x14ac:dyDescent="0.2">
      <c r="A50" s="62" t="s">
        <v>150</v>
      </c>
      <c r="B50" s="63" t="s">
        <v>151</v>
      </c>
      <c r="C50" s="64">
        <v>0</v>
      </c>
      <c r="D50" s="64">
        <v>2196674</v>
      </c>
      <c r="E50" s="64">
        <v>-2196674</v>
      </c>
      <c r="F50" s="65">
        <v>-1</v>
      </c>
    </row>
    <row r="51" spans="1:6" x14ac:dyDescent="0.2">
      <c r="A51" s="62" t="s">
        <v>152</v>
      </c>
      <c r="B51" s="63" t="s">
        <v>153</v>
      </c>
      <c r="C51" s="64">
        <v>1672897040.29</v>
      </c>
      <c r="D51" s="64">
        <v>1711190019.4400001</v>
      </c>
      <c r="E51" s="64">
        <v>-38292979.149999999</v>
      </c>
      <c r="F51" s="65">
        <v>-2.2377980000000002E-2</v>
      </c>
    </row>
    <row r="52" spans="1:6" x14ac:dyDescent="0.2">
      <c r="A52" s="62" t="s">
        <v>154</v>
      </c>
      <c r="B52" s="63" t="s">
        <v>155</v>
      </c>
      <c r="C52" s="64">
        <v>1672897040.29</v>
      </c>
      <c r="D52" s="64">
        <v>1711190019.4400001</v>
      </c>
      <c r="E52" s="64">
        <v>-38292979.149999999</v>
      </c>
      <c r="F52" s="65">
        <v>-2.2377980000000002E-2</v>
      </c>
    </row>
    <row r="53" spans="1:6" x14ac:dyDescent="0.2">
      <c r="A53" s="62" t="s">
        <v>156</v>
      </c>
      <c r="B53" s="63" t="s">
        <v>157</v>
      </c>
      <c r="C53" s="64">
        <v>24614149.66</v>
      </c>
      <c r="D53" s="64">
        <v>34063197.259999998</v>
      </c>
      <c r="E53" s="64">
        <v>-9449047.5999999996</v>
      </c>
      <c r="F53" s="65">
        <v>-0.27739754999999999</v>
      </c>
    </row>
    <row r="54" spans="1:6" x14ac:dyDescent="0.2">
      <c r="A54" s="62" t="s">
        <v>158</v>
      </c>
      <c r="B54" s="63" t="s">
        <v>159</v>
      </c>
      <c r="C54" s="64">
        <v>37837715.68</v>
      </c>
      <c r="D54" s="64">
        <v>41889308.280000001</v>
      </c>
      <c r="E54" s="64">
        <v>-4051592.6</v>
      </c>
      <c r="F54" s="65">
        <v>-9.6721399999999999E-2</v>
      </c>
    </row>
    <row r="55" spans="1:6" x14ac:dyDescent="0.2">
      <c r="A55" s="62" t="s">
        <v>160</v>
      </c>
      <c r="B55" s="63" t="s">
        <v>161</v>
      </c>
      <c r="C55" s="64">
        <v>914558242.92999995</v>
      </c>
      <c r="D55" s="64">
        <v>1124250080.0999999</v>
      </c>
      <c r="E55" s="64">
        <v>-209691837.16999999</v>
      </c>
      <c r="F55" s="65">
        <v>-0.18651708</v>
      </c>
    </row>
    <row r="56" spans="1:6" x14ac:dyDescent="0.2">
      <c r="A56" s="62" t="s">
        <v>162</v>
      </c>
      <c r="B56" s="63" t="s">
        <v>163</v>
      </c>
      <c r="C56" s="64">
        <v>26408158.359999999</v>
      </c>
      <c r="D56" s="64">
        <v>34149582.530000001</v>
      </c>
      <c r="E56" s="64">
        <v>-7741424.1699999999</v>
      </c>
      <c r="F56" s="65">
        <v>-0.22669162000000001</v>
      </c>
    </row>
    <row r="57" spans="1:6" x14ac:dyDescent="0.2">
      <c r="A57" s="62" t="s">
        <v>164</v>
      </c>
      <c r="B57" s="63" t="s">
        <v>165</v>
      </c>
      <c r="C57" s="64">
        <v>86212901.530000001</v>
      </c>
      <c r="D57" s="64">
        <v>46043714.740000002</v>
      </c>
      <c r="E57" s="64">
        <v>40169186.789999999</v>
      </c>
      <c r="F57" s="65">
        <v>0.87241412000000007</v>
      </c>
    </row>
    <row r="58" spans="1:6" x14ac:dyDescent="0.2">
      <c r="A58" s="62" t="s">
        <v>166</v>
      </c>
      <c r="B58" s="63" t="s">
        <v>167</v>
      </c>
      <c r="C58" s="64">
        <v>12742415.84</v>
      </c>
      <c r="D58" s="64">
        <v>14010000.189999999</v>
      </c>
      <c r="E58" s="64">
        <v>-1267584.3500000001</v>
      </c>
      <c r="F58" s="65">
        <v>-9.0477109999999999E-2</v>
      </c>
    </row>
    <row r="59" spans="1:6" x14ac:dyDescent="0.2">
      <c r="A59" s="62" t="s">
        <v>168</v>
      </c>
      <c r="B59" s="63" t="s">
        <v>169</v>
      </c>
      <c r="C59" s="64">
        <v>441759949.41000003</v>
      </c>
      <c r="D59" s="64">
        <v>355199980.48000002</v>
      </c>
      <c r="E59" s="64">
        <v>86559968.930000007</v>
      </c>
      <c r="F59" s="65">
        <v>0.24369362</v>
      </c>
    </row>
    <row r="60" spans="1:6" x14ac:dyDescent="0.2">
      <c r="A60" s="62" t="s">
        <v>170</v>
      </c>
      <c r="B60" s="63" t="s">
        <v>171</v>
      </c>
      <c r="C60" s="64">
        <v>128763506.88</v>
      </c>
      <c r="D60" s="64">
        <v>61584155.859999999</v>
      </c>
      <c r="E60" s="64">
        <v>67179351.019999996</v>
      </c>
      <c r="F60" s="65">
        <v>1.0908544600000001</v>
      </c>
    </row>
    <row r="61" spans="1:6" x14ac:dyDescent="0.2">
      <c r="A61" s="62" t="s">
        <v>172</v>
      </c>
      <c r="B61" s="63" t="s">
        <v>173</v>
      </c>
      <c r="C61" s="64">
        <v>111390942532.81</v>
      </c>
      <c r="D61" s="64">
        <v>94165853160.229996</v>
      </c>
      <c r="E61" s="64">
        <v>17225089372.580002</v>
      </c>
      <c r="F61" s="65">
        <v>0.18292288000000001</v>
      </c>
    </row>
    <row r="62" spans="1:6" x14ac:dyDescent="0.2">
      <c r="A62" s="62" t="s">
        <v>174</v>
      </c>
      <c r="B62" s="63" t="s">
        <v>175</v>
      </c>
      <c r="C62" s="64">
        <v>52843486328</v>
      </c>
      <c r="D62" s="64">
        <v>51993257828</v>
      </c>
      <c r="E62" s="64">
        <v>850228500</v>
      </c>
      <c r="F62" s="65">
        <v>1.635267E-2</v>
      </c>
    </row>
    <row r="63" spans="1:6" x14ac:dyDescent="0.2">
      <c r="A63" s="62" t="s">
        <v>176</v>
      </c>
      <c r="B63" s="63" t="s">
        <v>177</v>
      </c>
      <c r="C63" s="64">
        <v>51988969822</v>
      </c>
      <c r="D63" s="64">
        <v>51988969822</v>
      </c>
      <c r="E63" s="64">
        <v>0</v>
      </c>
      <c r="F63" s="65">
        <v>0</v>
      </c>
    </row>
    <row r="64" spans="1:6" x14ac:dyDescent="0.2">
      <c r="A64" s="62" t="s">
        <v>178</v>
      </c>
      <c r="B64" s="63" t="s">
        <v>179</v>
      </c>
      <c r="C64" s="64">
        <v>854516506</v>
      </c>
      <c r="D64" s="64">
        <v>4288006</v>
      </c>
      <c r="E64" s="64">
        <v>850228500</v>
      </c>
      <c r="F64" s="65">
        <v>198.28062274000001</v>
      </c>
    </row>
    <row r="65" spans="1:6" x14ac:dyDescent="0.2">
      <c r="A65" s="62" t="s">
        <v>180</v>
      </c>
      <c r="B65" s="63" t="s">
        <v>181</v>
      </c>
      <c r="C65" s="64">
        <v>18115532383.360001</v>
      </c>
      <c r="D65" s="64">
        <v>1830019014.3499999</v>
      </c>
      <c r="E65" s="64">
        <v>16285513369.01</v>
      </c>
      <c r="F65" s="65">
        <v>8.8990951700000007</v>
      </c>
    </row>
    <row r="66" spans="1:6" x14ac:dyDescent="0.2">
      <c r="A66" s="62" t="s">
        <v>182</v>
      </c>
      <c r="B66" s="63" t="s">
        <v>183</v>
      </c>
      <c r="C66" s="64">
        <v>7971551274.2200003</v>
      </c>
      <c r="D66" s="64">
        <v>0</v>
      </c>
      <c r="E66" s="64">
        <v>7971551274.2200003</v>
      </c>
      <c r="F66" s="65">
        <v>0</v>
      </c>
    </row>
    <row r="67" spans="1:6" x14ac:dyDescent="0.2">
      <c r="A67" s="62" t="s">
        <v>184</v>
      </c>
      <c r="B67" s="63" t="s">
        <v>185</v>
      </c>
      <c r="C67" s="64">
        <v>10143981109.139999</v>
      </c>
      <c r="D67" s="64">
        <v>1830019014.3499999</v>
      </c>
      <c r="E67" s="64">
        <v>8313962094.79</v>
      </c>
      <c r="F67" s="65">
        <v>4.5431014799999998</v>
      </c>
    </row>
    <row r="68" spans="1:6" x14ac:dyDescent="0.2">
      <c r="A68" s="62" t="s">
        <v>186</v>
      </c>
      <c r="B68" s="63" t="s">
        <v>187</v>
      </c>
      <c r="C68" s="64">
        <v>216325692.62</v>
      </c>
      <c r="D68" s="64">
        <v>385272571.54000002</v>
      </c>
      <c r="E68" s="64">
        <v>-168946878.91999999</v>
      </c>
      <c r="F68" s="65">
        <v>-0.43851260000000003</v>
      </c>
    </row>
    <row r="69" spans="1:6" x14ac:dyDescent="0.2">
      <c r="A69" s="62" t="s">
        <v>188</v>
      </c>
      <c r="B69" s="63" t="s">
        <v>189</v>
      </c>
      <c r="C69" s="64">
        <v>190000832.62</v>
      </c>
      <c r="D69" s="64">
        <v>374784157.54000002</v>
      </c>
      <c r="E69" s="64">
        <v>-184783324.91999999</v>
      </c>
      <c r="F69" s="65">
        <v>-0.49303932</v>
      </c>
    </row>
    <row r="70" spans="1:6" x14ac:dyDescent="0.2">
      <c r="A70" s="62" t="s">
        <v>190</v>
      </c>
      <c r="B70" s="63" t="s">
        <v>191</v>
      </c>
      <c r="C70" s="64">
        <v>3763613</v>
      </c>
      <c r="D70" s="64">
        <v>0</v>
      </c>
      <c r="E70" s="64">
        <v>3763613</v>
      </c>
      <c r="F70" s="65">
        <v>0</v>
      </c>
    </row>
    <row r="71" spans="1:6" x14ac:dyDescent="0.2">
      <c r="A71" s="62" t="s">
        <v>192</v>
      </c>
      <c r="B71" s="63" t="s">
        <v>193</v>
      </c>
      <c r="C71" s="64">
        <v>3828000</v>
      </c>
      <c r="D71" s="64">
        <v>3828000</v>
      </c>
      <c r="E71" s="64">
        <v>0</v>
      </c>
      <c r="F71" s="65">
        <v>0</v>
      </c>
    </row>
    <row r="72" spans="1:6" x14ac:dyDescent="0.2">
      <c r="A72" s="62" t="s">
        <v>194</v>
      </c>
      <c r="B72" s="63" t="s">
        <v>195</v>
      </c>
      <c r="C72" s="64">
        <v>17503247</v>
      </c>
      <c r="D72" s="64">
        <v>6660414</v>
      </c>
      <c r="E72" s="64">
        <v>10842833</v>
      </c>
      <c r="F72" s="65">
        <v>1.6279518099999999</v>
      </c>
    </row>
    <row r="73" spans="1:6" x14ac:dyDescent="0.2">
      <c r="A73" s="62" t="s">
        <v>196</v>
      </c>
      <c r="B73" s="63" t="s">
        <v>197</v>
      </c>
      <c r="C73" s="64">
        <v>1230000</v>
      </c>
      <c r="D73" s="64">
        <v>0</v>
      </c>
      <c r="E73" s="64">
        <v>1230000</v>
      </c>
      <c r="F73" s="65">
        <v>0</v>
      </c>
    </row>
    <row r="74" spans="1:6" x14ac:dyDescent="0.2">
      <c r="A74" s="62" t="s">
        <v>198</v>
      </c>
      <c r="B74" s="63" t="s">
        <v>199</v>
      </c>
      <c r="C74" s="64">
        <v>445463214.31999999</v>
      </c>
      <c r="D74" s="64">
        <v>429408424</v>
      </c>
      <c r="E74" s="64">
        <v>16054790.32</v>
      </c>
      <c r="F74" s="65">
        <v>3.7388160000000004E-2</v>
      </c>
    </row>
    <row r="75" spans="1:6" x14ac:dyDescent="0.2">
      <c r="A75" s="62" t="s">
        <v>200</v>
      </c>
      <c r="B75" s="63" t="s">
        <v>189</v>
      </c>
      <c r="C75" s="64">
        <v>411847922.88</v>
      </c>
      <c r="D75" s="64">
        <v>396123536.88</v>
      </c>
      <c r="E75" s="64">
        <v>15724386</v>
      </c>
      <c r="F75" s="65">
        <v>3.9695660000000001E-2</v>
      </c>
    </row>
    <row r="76" spans="1:6" x14ac:dyDescent="0.2">
      <c r="A76" s="62" t="s">
        <v>201</v>
      </c>
      <c r="B76" s="63" t="s">
        <v>193</v>
      </c>
      <c r="C76" s="64">
        <v>16154796.84</v>
      </c>
      <c r="D76" s="64">
        <v>16154796.84</v>
      </c>
      <c r="E76" s="64">
        <v>0</v>
      </c>
      <c r="F76" s="65">
        <v>0</v>
      </c>
    </row>
    <row r="77" spans="1:6" x14ac:dyDescent="0.2">
      <c r="A77" s="62" t="s">
        <v>202</v>
      </c>
      <c r="B77" s="63" t="s">
        <v>203</v>
      </c>
      <c r="C77" s="64">
        <v>17460494.600000001</v>
      </c>
      <c r="D77" s="64">
        <v>17130090.280000001</v>
      </c>
      <c r="E77" s="64">
        <v>330404.32</v>
      </c>
      <c r="F77" s="65">
        <v>1.9287950000000002E-2</v>
      </c>
    </row>
    <row r="78" spans="1:6" x14ac:dyDescent="0.2">
      <c r="A78" s="62" t="s">
        <v>204</v>
      </c>
      <c r="B78" s="63" t="s">
        <v>183</v>
      </c>
      <c r="C78" s="64">
        <v>23016750419</v>
      </c>
      <c r="D78" s="64">
        <v>21529424419</v>
      </c>
      <c r="E78" s="64">
        <v>1487326000</v>
      </c>
      <c r="F78" s="65">
        <v>6.9083409999999998E-2</v>
      </c>
    </row>
    <row r="79" spans="1:6" x14ac:dyDescent="0.2">
      <c r="A79" s="62" t="s">
        <v>205</v>
      </c>
      <c r="B79" s="63" t="s">
        <v>206</v>
      </c>
      <c r="C79" s="64">
        <v>20082238991</v>
      </c>
      <c r="D79" s="64">
        <v>20082238991</v>
      </c>
      <c r="E79" s="64">
        <v>0</v>
      </c>
      <c r="F79" s="65">
        <v>0</v>
      </c>
    </row>
    <row r="80" spans="1:6" x14ac:dyDescent="0.2">
      <c r="A80" s="62" t="s">
        <v>207</v>
      </c>
      <c r="B80" s="63" t="s">
        <v>208</v>
      </c>
      <c r="C80" s="64">
        <v>2934511428</v>
      </c>
      <c r="D80" s="64">
        <v>1447185428</v>
      </c>
      <c r="E80" s="64">
        <v>1487326000</v>
      </c>
      <c r="F80" s="65">
        <v>1.02773699</v>
      </c>
    </row>
    <row r="81" spans="1:6" x14ac:dyDescent="0.2">
      <c r="A81" s="62" t="s">
        <v>209</v>
      </c>
      <c r="B81" s="63" t="s">
        <v>210</v>
      </c>
      <c r="C81" s="64">
        <v>30818539351.200001</v>
      </c>
      <c r="D81" s="64">
        <v>30818539351.200001</v>
      </c>
      <c r="E81" s="64">
        <v>0</v>
      </c>
      <c r="F81" s="65">
        <v>0</v>
      </c>
    </row>
    <row r="82" spans="1:6" x14ac:dyDescent="0.2">
      <c r="A82" s="62" t="s">
        <v>211</v>
      </c>
      <c r="B82" s="63" t="s">
        <v>212</v>
      </c>
      <c r="C82" s="64">
        <v>30818539351.200001</v>
      </c>
      <c r="D82" s="64">
        <v>30818539351.200001</v>
      </c>
      <c r="E82" s="64">
        <v>0</v>
      </c>
      <c r="F82" s="65">
        <v>0</v>
      </c>
    </row>
    <row r="83" spans="1:6" x14ac:dyDescent="0.2">
      <c r="A83" s="62" t="s">
        <v>213</v>
      </c>
      <c r="B83" s="63" t="s">
        <v>189</v>
      </c>
      <c r="C83" s="64">
        <v>1107896771.3800001</v>
      </c>
      <c r="D83" s="64">
        <v>1038006812.46</v>
      </c>
      <c r="E83" s="64">
        <v>69889958.920000002</v>
      </c>
      <c r="F83" s="65">
        <v>6.7330929999999997E-2</v>
      </c>
    </row>
    <row r="84" spans="1:6" x14ac:dyDescent="0.2">
      <c r="A84" s="62" t="s">
        <v>214</v>
      </c>
      <c r="B84" s="63" t="s">
        <v>215</v>
      </c>
      <c r="C84" s="64">
        <v>171041851.75</v>
      </c>
      <c r="D84" s="64">
        <v>149810042.27000001</v>
      </c>
      <c r="E84" s="64">
        <v>21231809.48</v>
      </c>
      <c r="F84" s="65">
        <v>0.14172487</v>
      </c>
    </row>
    <row r="85" spans="1:6" x14ac:dyDescent="0.2">
      <c r="A85" s="62" t="s">
        <v>216</v>
      </c>
      <c r="B85" s="63" t="s">
        <v>217</v>
      </c>
      <c r="C85" s="64">
        <v>18835214.079999998</v>
      </c>
      <c r="D85" s="64">
        <v>18835214.079999998</v>
      </c>
      <c r="E85" s="64">
        <v>0</v>
      </c>
      <c r="F85" s="65">
        <v>0</v>
      </c>
    </row>
    <row r="86" spans="1:6" x14ac:dyDescent="0.2">
      <c r="A86" s="62" t="s">
        <v>218</v>
      </c>
      <c r="B86" s="63" t="s">
        <v>219</v>
      </c>
      <c r="C86" s="64">
        <v>582784326.99000001</v>
      </c>
      <c r="D86" s="64">
        <v>536519986.82999998</v>
      </c>
      <c r="E86" s="64">
        <v>46264340.159999996</v>
      </c>
      <c r="F86" s="65">
        <v>8.6230410000000007E-2</v>
      </c>
    </row>
    <row r="87" spans="1:6" x14ac:dyDescent="0.2">
      <c r="A87" s="62" t="s">
        <v>220</v>
      </c>
      <c r="B87" s="63" t="s">
        <v>221</v>
      </c>
      <c r="C87" s="64">
        <v>229456069.63</v>
      </c>
      <c r="D87" s="64">
        <v>228274760.34999999</v>
      </c>
      <c r="E87" s="64">
        <v>1181309.28</v>
      </c>
      <c r="F87" s="65">
        <v>5.1749400000000003E-3</v>
      </c>
    </row>
    <row r="88" spans="1:6" x14ac:dyDescent="0.2">
      <c r="A88" s="62" t="s">
        <v>222</v>
      </c>
      <c r="B88" s="63" t="s">
        <v>223</v>
      </c>
      <c r="C88" s="64">
        <v>58124401.329999998</v>
      </c>
      <c r="D88" s="64">
        <v>58124401.329999998</v>
      </c>
      <c r="E88" s="64">
        <v>0</v>
      </c>
      <c r="F88" s="65">
        <v>0</v>
      </c>
    </row>
    <row r="89" spans="1:6" x14ac:dyDescent="0.2">
      <c r="A89" s="62" t="s">
        <v>224</v>
      </c>
      <c r="B89" s="63" t="s">
        <v>225</v>
      </c>
      <c r="C89" s="64">
        <v>47654907.600000001</v>
      </c>
      <c r="D89" s="64">
        <v>46442407.600000001</v>
      </c>
      <c r="E89" s="64">
        <v>1212500</v>
      </c>
      <c r="F89" s="65">
        <v>2.6107600000000002E-2</v>
      </c>
    </row>
    <row r="90" spans="1:6" x14ac:dyDescent="0.2">
      <c r="A90" s="62" t="s">
        <v>226</v>
      </c>
      <c r="B90" s="63" t="s">
        <v>193</v>
      </c>
      <c r="C90" s="64">
        <v>352999331.20999998</v>
      </c>
      <c r="D90" s="64">
        <v>352999331.20999998</v>
      </c>
      <c r="E90" s="64">
        <v>0</v>
      </c>
      <c r="F90" s="65">
        <v>0</v>
      </c>
    </row>
    <row r="91" spans="1:6" x14ac:dyDescent="0.2">
      <c r="A91" s="62" t="s">
        <v>227</v>
      </c>
      <c r="B91" s="63" t="s">
        <v>228</v>
      </c>
      <c r="C91" s="64">
        <v>326480024.37</v>
      </c>
      <c r="D91" s="64">
        <v>326480024.37</v>
      </c>
      <c r="E91" s="64">
        <v>0</v>
      </c>
      <c r="F91" s="65">
        <v>0</v>
      </c>
    </row>
    <row r="92" spans="1:6" x14ac:dyDescent="0.2">
      <c r="A92" s="62" t="s">
        <v>229</v>
      </c>
      <c r="B92" s="63" t="s">
        <v>230</v>
      </c>
      <c r="C92" s="64">
        <v>26519306.84</v>
      </c>
      <c r="D92" s="64">
        <v>26519306.84</v>
      </c>
      <c r="E92" s="64">
        <v>0</v>
      </c>
      <c r="F92" s="65">
        <v>0</v>
      </c>
    </row>
    <row r="93" spans="1:6" x14ac:dyDescent="0.2">
      <c r="A93" s="62" t="s">
        <v>231</v>
      </c>
      <c r="B93" s="63" t="s">
        <v>232</v>
      </c>
      <c r="C93" s="64">
        <v>843736457.60000002</v>
      </c>
      <c r="D93" s="64">
        <v>617315533.79999995</v>
      </c>
      <c r="E93" s="64">
        <v>226420923.80000001</v>
      </c>
      <c r="F93" s="65">
        <v>0.36678313000000001</v>
      </c>
    </row>
    <row r="94" spans="1:6" x14ac:dyDescent="0.2">
      <c r="A94" s="62" t="s">
        <v>233</v>
      </c>
      <c r="B94" s="63" t="s">
        <v>234</v>
      </c>
      <c r="C94" s="64">
        <v>24068529.440000001</v>
      </c>
      <c r="D94" s="64">
        <v>22668933.760000002</v>
      </c>
      <c r="E94" s="64">
        <v>1399595.68</v>
      </c>
      <c r="F94" s="65">
        <v>6.1740690000000001E-2</v>
      </c>
    </row>
    <row r="95" spans="1:6" x14ac:dyDescent="0.2">
      <c r="A95" s="62" t="s">
        <v>235</v>
      </c>
      <c r="B95" s="63" t="s">
        <v>236</v>
      </c>
      <c r="C95" s="64">
        <v>819667928.15999997</v>
      </c>
      <c r="D95" s="64">
        <v>594646600.03999996</v>
      </c>
      <c r="E95" s="64">
        <v>225021328.12</v>
      </c>
      <c r="F95" s="65">
        <v>0.37841185999999999</v>
      </c>
    </row>
    <row r="96" spans="1:6" x14ac:dyDescent="0.2">
      <c r="A96" s="62" t="s">
        <v>237</v>
      </c>
      <c r="B96" s="63" t="s">
        <v>238</v>
      </c>
      <c r="C96" s="64">
        <v>1951229405.4000001</v>
      </c>
      <c r="D96" s="64">
        <v>1979748143.4000001</v>
      </c>
      <c r="E96" s="64">
        <v>-28518738</v>
      </c>
      <c r="F96" s="65">
        <v>-1.440524E-2</v>
      </c>
    </row>
    <row r="97" spans="1:6" x14ac:dyDescent="0.2">
      <c r="A97" s="62" t="s">
        <v>239</v>
      </c>
      <c r="B97" s="63" t="s">
        <v>240</v>
      </c>
      <c r="C97" s="64">
        <v>1951229405.4000001</v>
      </c>
      <c r="D97" s="64">
        <v>1979748143.4000001</v>
      </c>
      <c r="E97" s="64">
        <v>-28518738</v>
      </c>
      <c r="F97" s="65">
        <v>-1.440524E-2</v>
      </c>
    </row>
    <row r="98" spans="1:6" x14ac:dyDescent="0.2">
      <c r="A98" s="62" t="s">
        <v>241</v>
      </c>
      <c r="B98" s="63" t="s">
        <v>197</v>
      </c>
      <c r="C98" s="64">
        <v>7901339.1699999999</v>
      </c>
      <c r="D98" s="64">
        <v>7901339.1699999999</v>
      </c>
      <c r="E98" s="64">
        <v>0</v>
      </c>
      <c r="F98" s="65">
        <v>0</v>
      </c>
    </row>
    <row r="99" spans="1:6" x14ac:dyDescent="0.2">
      <c r="A99" s="62" t="s">
        <v>242</v>
      </c>
      <c r="B99" s="63" t="s">
        <v>243</v>
      </c>
      <c r="C99" s="64">
        <v>7901339.1699999999</v>
      </c>
      <c r="D99" s="64">
        <v>7901339.1699999999</v>
      </c>
      <c r="E99" s="64">
        <v>0</v>
      </c>
      <c r="F99" s="65">
        <v>0</v>
      </c>
    </row>
    <row r="100" spans="1:6" x14ac:dyDescent="0.2">
      <c r="A100" s="62" t="s">
        <v>244</v>
      </c>
      <c r="B100" s="63" t="s">
        <v>245</v>
      </c>
      <c r="C100" s="64">
        <v>133217126.8</v>
      </c>
      <c r="D100" s="64">
        <v>29405014.800000001</v>
      </c>
      <c r="E100" s="64">
        <v>103812112</v>
      </c>
      <c r="F100" s="65">
        <v>3.53042203</v>
      </c>
    </row>
    <row r="101" spans="1:6" x14ac:dyDescent="0.2">
      <c r="A101" s="62" t="s">
        <v>246</v>
      </c>
      <c r="B101" s="63" t="s">
        <v>189</v>
      </c>
      <c r="C101" s="64">
        <v>125955442.8</v>
      </c>
      <c r="D101" s="64">
        <v>17735330.800000001</v>
      </c>
      <c r="E101" s="64">
        <v>108220112</v>
      </c>
      <c r="F101" s="65">
        <v>6.1019505799999996</v>
      </c>
    </row>
    <row r="102" spans="1:6" x14ac:dyDescent="0.2">
      <c r="A102" s="62" t="s">
        <v>247</v>
      </c>
      <c r="B102" s="63" t="s">
        <v>193</v>
      </c>
      <c r="C102" s="64">
        <v>1775000</v>
      </c>
      <c r="D102" s="64">
        <v>1775000</v>
      </c>
      <c r="E102" s="64">
        <v>0</v>
      </c>
      <c r="F102" s="65">
        <v>0</v>
      </c>
    </row>
    <row r="103" spans="1:6" x14ac:dyDescent="0.2">
      <c r="A103" s="62" t="s">
        <v>248</v>
      </c>
      <c r="B103" s="63" t="s">
        <v>249</v>
      </c>
      <c r="C103" s="64">
        <v>5486684</v>
      </c>
      <c r="D103" s="64">
        <v>9894684</v>
      </c>
      <c r="E103" s="64">
        <v>-4408000</v>
      </c>
      <c r="F103" s="65">
        <v>-0.44549174000000002</v>
      </c>
    </row>
    <row r="104" spans="1:6" x14ac:dyDescent="0.2">
      <c r="A104" s="62" t="s">
        <v>250</v>
      </c>
      <c r="B104" s="63" t="s">
        <v>251</v>
      </c>
      <c r="C104" s="64">
        <v>-18007912971.43</v>
      </c>
      <c r="D104" s="64">
        <v>-16391222306.879999</v>
      </c>
      <c r="E104" s="64">
        <v>-1616690664.55</v>
      </c>
      <c r="F104" s="65">
        <v>9.8631490000000002E-2</v>
      </c>
    </row>
    <row r="105" spans="1:6" x14ac:dyDescent="0.2">
      <c r="A105" s="62" t="s">
        <v>252</v>
      </c>
      <c r="B105" s="63" t="s">
        <v>183</v>
      </c>
      <c r="C105" s="64">
        <v>-618140003.32000005</v>
      </c>
      <c r="D105" s="64">
        <v>-211262771.93000001</v>
      </c>
      <c r="E105" s="64">
        <v>-406877231.38999999</v>
      </c>
      <c r="F105" s="65">
        <v>1.9259296300000002</v>
      </c>
    </row>
    <row r="106" spans="1:6" x14ac:dyDescent="0.2">
      <c r="A106" s="62" t="s">
        <v>253</v>
      </c>
      <c r="B106" s="63" t="s">
        <v>210</v>
      </c>
      <c r="C106" s="64">
        <v>-14573241721.58</v>
      </c>
      <c r="D106" s="64">
        <v>-13637816047.190001</v>
      </c>
      <c r="E106" s="64">
        <v>-935425674.38999999</v>
      </c>
      <c r="F106" s="65">
        <v>6.8590579999999998E-2</v>
      </c>
    </row>
    <row r="107" spans="1:6" x14ac:dyDescent="0.2">
      <c r="A107" s="62" t="s">
        <v>254</v>
      </c>
      <c r="B107" s="63" t="s">
        <v>189</v>
      </c>
      <c r="C107" s="64">
        <v>-896273152.29999995</v>
      </c>
      <c r="D107" s="64">
        <v>-813075143.75999999</v>
      </c>
      <c r="E107" s="64">
        <v>-83198008.540000007</v>
      </c>
      <c r="F107" s="65">
        <v>0.10232512000000001</v>
      </c>
    </row>
    <row r="108" spans="1:6" x14ac:dyDescent="0.2">
      <c r="A108" s="62" t="s">
        <v>255</v>
      </c>
      <c r="B108" s="63" t="s">
        <v>193</v>
      </c>
      <c r="C108" s="64">
        <v>-250805537.47</v>
      </c>
      <c r="D108" s="64">
        <v>-240510647.46000001</v>
      </c>
      <c r="E108" s="64">
        <v>-10294890.01</v>
      </c>
      <c r="F108" s="65">
        <v>4.2804300000000003E-2</v>
      </c>
    </row>
    <row r="109" spans="1:6" x14ac:dyDescent="0.2">
      <c r="A109" s="62" t="s">
        <v>256</v>
      </c>
      <c r="B109" s="63" t="s">
        <v>232</v>
      </c>
      <c r="C109" s="64">
        <v>-333060822.30000001</v>
      </c>
      <c r="D109" s="64">
        <v>-284541876.11000001</v>
      </c>
      <c r="E109" s="64">
        <v>-48518946.189999998</v>
      </c>
      <c r="F109" s="65">
        <v>0.17051601</v>
      </c>
    </row>
    <row r="110" spans="1:6" x14ac:dyDescent="0.2">
      <c r="A110" s="62" t="s">
        <v>257</v>
      </c>
      <c r="B110" s="63" t="s">
        <v>258</v>
      </c>
      <c r="C110" s="64">
        <v>-1326543356.03</v>
      </c>
      <c r="D110" s="64">
        <v>-1194392629.1500001</v>
      </c>
      <c r="E110" s="64">
        <v>-132150726.88</v>
      </c>
      <c r="F110" s="65">
        <v>0.11064262</v>
      </c>
    </row>
    <row r="111" spans="1:6" x14ac:dyDescent="0.2">
      <c r="A111" s="62" t="s">
        <v>259</v>
      </c>
      <c r="B111" s="63" t="s">
        <v>260</v>
      </c>
      <c r="C111" s="64">
        <v>-2586694.4300000002</v>
      </c>
      <c r="D111" s="64">
        <v>-2361507.2800000003</v>
      </c>
      <c r="E111" s="64">
        <v>-225187.15</v>
      </c>
      <c r="F111" s="65">
        <v>9.5357380000000005E-2</v>
      </c>
    </row>
    <row r="112" spans="1:6" x14ac:dyDescent="0.2">
      <c r="A112" s="62" t="s">
        <v>261</v>
      </c>
      <c r="B112" s="63" t="s">
        <v>262</v>
      </c>
      <c r="C112" s="64">
        <v>-7261684</v>
      </c>
      <c r="D112" s="64">
        <v>-7261684</v>
      </c>
      <c r="E112" s="64">
        <v>0</v>
      </c>
      <c r="F112" s="65">
        <v>0</v>
      </c>
    </row>
    <row r="113" spans="1:6" x14ac:dyDescent="0.2">
      <c r="A113" s="62" t="s">
        <v>263</v>
      </c>
      <c r="B113" s="63" t="s">
        <v>264</v>
      </c>
      <c r="C113" s="64">
        <v>454222315.81999999</v>
      </c>
      <c r="D113" s="64">
        <v>454222315.81999999</v>
      </c>
      <c r="E113" s="64">
        <v>0</v>
      </c>
      <c r="F113" s="65">
        <v>0</v>
      </c>
    </row>
    <row r="114" spans="1:6" x14ac:dyDescent="0.2">
      <c r="A114" s="62" t="s">
        <v>265</v>
      </c>
      <c r="B114" s="63" t="s">
        <v>183</v>
      </c>
      <c r="C114" s="64">
        <v>247047310</v>
      </c>
      <c r="D114" s="64">
        <v>247047310</v>
      </c>
      <c r="E114" s="64">
        <v>0</v>
      </c>
      <c r="F114" s="65">
        <v>0</v>
      </c>
    </row>
    <row r="115" spans="1:6" x14ac:dyDescent="0.2">
      <c r="A115" s="62" t="s">
        <v>266</v>
      </c>
      <c r="B115" s="63" t="s">
        <v>185</v>
      </c>
      <c r="C115" s="64">
        <v>154531051</v>
      </c>
      <c r="D115" s="64">
        <v>154531051</v>
      </c>
      <c r="E115" s="64">
        <v>0</v>
      </c>
      <c r="F115" s="65">
        <v>0</v>
      </c>
    </row>
    <row r="116" spans="1:6" x14ac:dyDescent="0.2">
      <c r="A116" s="62" t="s">
        <v>267</v>
      </c>
      <c r="B116" s="63" t="s">
        <v>189</v>
      </c>
      <c r="C116" s="64">
        <v>38810276.780000001</v>
      </c>
      <c r="D116" s="64">
        <v>38810276.780000001</v>
      </c>
      <c r="E116" s="64">
        <v>0</v>
      </c>
      <c r="F116" s="65">
        <v>0</v>
      </c>
    </row>
    <row r="117" spans="1:6" x14ac:dyDescent="0.2">
      <c r="A117" s="62" t="s">
        <v>268</v>
      </c>
      <c r="B117" s="63" t="s">
        <v>269</v>
      </c>
      <c r="C117" s="64">
        <v>13833678.039999999</v>
      </c>
      <c r="D117" s="64">
        <v>13833678.039999999</v>
      </c>
      <c r="E117" s="64">
        <v>0</v>
      </c>
      <c r="F117" s="65">
        <v>0</v>
      </c>
    </row>
    <row r="118" spans="1:6" x14ac:dyDescent="0.2">
      <c r="A118" s="62" t="s">
        <v>270</v>
      </c>
      <c r="B118" s="63" t="s">
        <v>271</v>
      </c>
      <c r="C118" s="64">
        <v>28261284571.34</v>
      </c>
      <c r="D118" s="64">
        <v>28422154417.459999</v>
      </c>
      <c r="E118" s="64">
        <v>-160869846.12</v>
      </c>
      <c r="F118" s="65">
        <v>-5.66002E-3</v>
      </c>
    </row>
    <row r="119" spans="1:6" x14ac:dyDescent="0.2">
      <c r="A119" s="62" t="s">
        <v>272</v>
      </c>
      <c r="B119" s="63" t="s">
        <v>273</v>
      </c>
      <c r="C119" s="64">
        <v>69762200.299999997</v>
      </c>
      <c r="D119" s="64">
        <v>230147024</v>
      </c>
      <c r="E119" s="64">
        <v>-160384823.69999999</v>
      </c>
      <c r="F119" s="65">
        <v>-0.69687984999999997</v>
      </c>
    </row>
    <row r="120" spans="1:6" x14ac:dyDescent="0.2">
      <c r="A120" s="62" t="s">
        <v>274</v>
      </c>
      <c r="B120" s="63" t="s">
        <v>275</v>
      </c>
      <c r="C120" s="64">
        <v>17544</v>
      </c>
      <c r="D120" s="64">
        <v>0</v>
      </c>
      <c r="E120" s="64">
        <v>17544</v>
      </c>
      <c r="F120" s="65">
        <v>0</v>
      </c>
    </row>
    <row r="121" spans="1:6" x14ac:dyDescent="0.2">
      <c r="A121" s="62" t="s">
        <v>276</v>
      </c>
      <c r="B121" s="63" t="s">
        <v>277</v>
      </c>
      <c r="C121" s="64">
        <v>69744656.299999997</v>
      </c>
      <c r="D121" s="64">
        <v>230147024</v>
      </c>
      <c r="E121" s="64">
        <v>-160402367.69999999</v>
      </c>
      <c r="F121" s="65">
        <v>-0.69695607999999998</v>
      </c>
    </row>
    <row r="122" spans="1:6" x14ac:dyDescent="0.2">
      <c r="A122" s="62" t="s">
        <v>278</v>
      </c>
      <c r="B122" s="63" t="s">
        <v>279</v>
      </c>
      <c r="C122" s="64">
        <v>2223564</v>
      </c>
      <c r="D122" s="64">
        <v>218803</v>
      </c>
      <c r="E122" s="64">
        <v>2004761</v>
      </c>
      <c r="F122" s="65">
        <v>9.1624017999999996</v>
      </c>
    </row>
    <row r="123" spans="1:6" x14ac:dyDescent="0.2">
      <c r="A123" s="62" t="s">
        <v>280</v>
      </c>
      <c r="B123" s="63" t="s">
        <v>281</v>
      </c>
      <c r="C123" s="64">
        <v>187850</v>
      </c>
      <c r="D123" s="64">
        <v>179970</v>
      </c>
      <c r="E123" s="64">
        <v>7880</v>
      </c>
      <c r="F123" s="65">
        <v>4.3785080000000004E-2</v>
      </c>
    </row>
    <row r="124" spans="1:6" x14ac:dyDescent="0.2">
      <c r="A124" s="62" t="s">
        <v>282</v>
      </c>
      <c r="B124" s="63" t="s">
        <v>283</v>
      </c>
      <c r="C124" s="64">
        <v>2035714</v>
      </c>
      <c r="D124" s="64">
        <v>38833</v>
      </c>
      <c r="E124" s="64">
        <v>1996881</v>
      </c>
      <c r="F124" s="65">
        <v>51.422269720000003</v>
      </c>
    </row>
    <row r="125" spans="1:6" x14ac:dyDescent="0.2">
      <c r="A125" s="62" t="s">
        <v>284</v>
      </c>
      <c r="B125" s="63" t="s">
        <v>285</v>
      </c>
      <c r="C125" s="64">
        <v>1826608101.6500001</v>
      </c>
      <c r="D125" s="64">
        <v>1826608101.6500001</v>
      </c>
      <c r="E125" s="64">
        <v>0</v>
      </c>
      <c r="F125" s="65">
        <v>0</v>
      </c>
    </row>
    <row r="126" spans="1:6" x14ac:dyDescent="0.2">
      <c r="A126" s="62" t="s">
        <v>286</v>
      </c>
      <c r="B126" s="63" t="s">
        <v>287</v>
      </c>
      <c r="C126" s="64">
        <v>1826608101.6500001</v>
      </c>
      <c r="D126" s="64">
        <v>1826608101.6500001</v>
      </c>
      <c r="E126" s="64">
        <v>0</v>
      </c>
      <c r="F126" s="65">
        <v>0</v>
      </c>
    </row>
    <row r="127" spans="1:6" x14ac:dyDescent="0.2">
      <c r="A127" s="62" t="s">
        <v>288</v>
      </c>
      <c r="B127" s="63" t="s">
        <v>289</v>
      </c>
      <c r="C127" s="64">
        <v>29806990975.200001</v>
      </c>
      <c r="D127" s="64">
        <v>29806990975.200001</v>
      </c>
      <c r="E127" s="64">
        <v>0</v>
      </c>
      <c r="F127" s="65">
        <v>0</v>
      </c>
    </row>
    <row r="128" spans="1:6" x14ac:dyDescent="0.2">
      <c r="A128" s="62" t="s">
        <v>290</v>
      </c>
      <c r="B128" s="63" t="s">
        <v>175</v>
      </c>
      <c r="C128" s="64">
        <v>13241853103</v>
      </c>
      <c r="D128" s="64">
        <v>13241853103</v>
      </c>
      <c r="E128" s="64">
        <v>0</v>
      </c>
      <c r="F128" s="65">
        <v>0</v>
      </c>
    </row>
    <row r="129" spans="1:6" x14ac:dyDescent="0.2">
      <c r="A129" s="62" t="s">
        <v>291</v>
      </c>
      <c r="B129" s="63" t="s">
        <v>183</v>
      </c>
      <c r="C129" s="64">
        <v>16565137872.200001</v>
      </c>
      <c r="D129" s="64">
        <v>16565137872.200001</v>
      </c>
      <c r="E129" s="64">
        <v>0</v>
      </c>
      <c r="F129" s="65">
        <v>0</v>
      </c>
    </row>
    <row r="130" spans="1:6" x14ac:dyDescent="0.2">
      <c r="A130" s="62" t="s">
        <v>292</v>
      </c>
      <c r="B130" s="63" t="s">
        <v>293</v>
      </c>
      <c r="C130" s="64">
        <v>-3912597228.2600002</v>
      </c>
      <c r="D130" s="64">
        <v>-3592211520.0799999</v>
      </c>
      <c r="E130" s="64">
        <v>-320385708.18000001</v>
      </c>
      <c r="F130" s="65">
        <v>8.9188989999999996E-2</v>
      </c>
    </row>
    <row r="131" spans="1:6" x14ac:dyDescent="0.2">
      <c r="A131" s="62" t="s">
        <v>294</v>
      </c>
      <c r="B131" s="63" t="s">
        <v>183</v>
      </c>
      <c r="C131" s="64">
        <v>-3912597228.2600002</v>
      </c>
      <c r="D131" s="64">
        <v>-3592211520.0799999</v>
      </c>
      <c r="E131" s="64">
        <v>-320385708.18000001</v>
      </c>
      <c r="F131" s="65">
        <v>8.9188989999999996E-2</v>
      </c>
    </row>
    <row r="132" spans="1:6" x14ac:dyDescent="0.2">
      <c r="A132" s="62" t="s">
        <v>295</v>
      </c>
      <c r="B132" s="63" t="s">
        <v>296</v>
      </c>
      <c r="C132" s="64">
        <v>964025072.64999998</v>
      </c>
      <c r="D132" s="64">
        <v>610146708.01999998</v>
      </c>
      <c r="E132" s="64">
        <v>353878364.63</v>
      </c>
      <c r="F132" s="65">
        <v>0.57998897999999999</v>
      </c>
    </row>
    <row r="133" spans="1:6" x14ac:dyDescent="0.2">
      <c r="A133" s="62" t="s">
        <v>297</v>
      </c>
      <c r="B133" s="63" t="s">
        <v>298</v>
      </c>
      <c r="C133" s="64">
        <v>125603491.02</v>
      </c>
      <c r="D133" s="64">
        <v>125603491.02</v>
      </c>
      <c r="E133" s="64">
        <v>0</v>
      </c>
      <c r="F133" s="65">
        <v>0</v>
      </c>
    </row>
    <row r="134" spans="1:6" x14ac:dyDescent="0.2">
      <c r="A134" s="62" t="s">
        <v>299</v>
      </c>
      <c r="B134" s="63" t="s">
        <v>300</v>
      </c>
      <c r="C134" s="64">
        <v>838421581.63</v>
      </c>
      <c r="D134" s="64">
        <v>484543217</v>
      </c>
      <c r="E134" s="64">
        <v>353878364.63</v>
      </c>
      <c r="F134" s="65">
        <v>0.73033396000000006</v>
      </c>
    </row>
    <row r="135" spans="1:6" x14ac:dyDescent="0.2">
      <c r="A135" s="62" t="s">
        <v>301</v>
      </c>
      <c r="B135" s="63" t="s">
        <v>302</v>
      </c>
      <c r="C135" s="64">
        <v>495728114.19999999</v>
      </c>
      <c r="D135" s="64">
        <v>459745674.32999998</v>
      </c>
      <c r="E135" s="64">
        <v>35982439.869999997</v>
      </c>
      <c r="F135" s="65">
        <v>7.8265970000000004E-2</v>
      </c>
    </row>
    <row r="136" spans="1:6" x14ac:dyDescent="0.2">
      <c r="A136" s="62" t="s">
        <v>303</v>
      </c>
      <c r="B136" s="63" t="s">
        <v>298</v>
      </c>
      <c r="C136" s="64">
        <v>41100931.149999999</v>
      </c>
      <c r="D136" s="64">
        <v>32534120.649999999</v>
      </c>
      <c r="E136" s="64">
        <v>8566810.5</v>
      </c>
      <c r="F136" s="65">
        <v>0.26331772000000003</v>
      </c>
    </row>
    <row r="137" spans="1:6" x14ac:dyDescent="0.2">
      <c r="A137" s="62" t="s">
        <v>304</v>
      </c>
      <c r="B137" s="63" t="s">
        <v>300</v>
      </c>
      <c r="C137" s="64">
        <v>454627183.05000001</v>
      </c>
      <c r="D137" s="64">
        <v>427211553.68000001</v>
      </c>
      <c r="E137" s="64">
        <v>27415629.370000001</v>
      </c>
      <c r="F137" s="65">
        <v>6.4173430000000004E-2</v>
      </c>
    </row>
    <row r="138" spans="1:6" x14ac:dyDescent="0.2">
      <c r="A138" s="62" t="s">
        <v>305</v>
      </c>
      <c r="B138" s="63" t="s">
        <v>306</v>
      </c>
      <c r="C138" s="64">
        <v>3812136714.6371002</v>
      </c>
      <c r="D138" s="64">
        <v>1546037386.382</v>
      </c>
      <c r="E138" s="64">
        <v>2266099328.2550998</v>
      </c>
      <c r="F138" s="65">
        <v>1.4657467799999999</v>
      </c>
    </row>
    <row r="139" spans="1:6" x14ac:dyDescent="0.2">
      <c r="A139" s="62" t="s">
        <v>307</v>
      </c>
      <c r="B139" s="63" t="s">
        <v>308</v>
      </c>
      <c r="C139" s="64">
        <v>2891689427.2800002</v>
      </c>
      <c r="D139" s="64">
        <v>747005181.14999998</v>
      </c>
      <c r="E139" s="64">
        <v>2144684246.1300001</v>
      </c>
      <c r="F139" s="65">
        <v>2.87104333</v>
      </c>
    </row>
    <row r="140" spans="1:6" x14ac:dyDescent="0.2">
      <c r="A140" s="62" t="s">
        <v>309</v>
      </c>
      <c r="B140" s="63" t="s">
        <v>310</v>
      </c>
      <c r="C140" s="64">
        <v>1581118731.52</v>
      </c>
      <c r="D140" s="64">
        <v>395657768.73000002</v>
      </c>
      <c r="E140" s="64">
        <v>1185460962.79</v>
      </c>
      <c r="F140" s="65">
        <v>2.9961776499999999</v>
      </c>
    </row>
    <row r="141" spans="1:6" x14ac:dyDescent="0.2">
      <c r="A141" s="62" t="s">
        <v>311</v>
      </c>
      <c r="B141" s="63" t="s">
        <v>312</v>
      </c>
      <c r="C141" s="64">
        <v>855823734</v>
      </c>
      <c r="D141" s="64">
        <v>40991387</v>
      </c>
      <c r="E141" s="64">
        <v>814832347</v>
      </c>
      <c r="F141" s="65">
        <v>19.87813555</v>
      </c>
    </row>
    <row r="142" spans="1:6" x14ac:dyDescent="0.2">
      <c r="A142" s="62" t="s">
        <v>313</v>
      </c>
      <c r="B142" s="63" t="s">
        <v>314</v>
      </c>
      <c r="C142" s="64">
        <v>725294997.51999998</v>
      </c>
      <c r="D142" s="64">
        <v>354666381.73000002</v>
      </c>
      <c r="E142" s="64">
        <v>370628615.79000002</v>
      </c>
      <c r="F142" s="65">
        <v>1.04500634</v>
      </c>
    </row>
    <row r="143" spans="1:6" x14ac:dyDescent="0.2">
      <c r="A143" s="62" t="s">
        <v>315</v>
      </c>
      <c r="B143" s="63" t="s">
        <v>316</v>
      </c>
      <c r="C143" s="64">
        <v>1539862</v>
      </c>
      <c r="D143" s="64">
        <v>0</v>
      </c>
      <c r="E143" s="64">
        <v>1539862</v>
      </c>
      <c r="F143" s="65">
        <v>0</v>
      </c>
    </row>
    <row r="144" spans="1:6" x14ac:dyDescent="0.2">
      <c r="A144" s="62" t="s">
        <v>317</v>
      </c>
      <c r="B144" s="63" t="s">
        <v>318</v>
      </c>
      <c r="C144" s="64">
        <v>1539862</v>
      </c>
      <c r="D144" s="64">
        <v>0</v>
      </c>
      <c r="E144" s="64">
        <v>1539862</v>
      </c>
      <c r="F144" s="65">
        <v>0</v>
      </c>
    </row>
    <row r="145" spans="1:6" x14ac:dyDescent="0.2">
      <c r="A145" s="62" t="s">
        <v>319</v>
      </c>
      <c r="B145" s="63" t="s">
        <v>320</v>
      </c>
      <c r="C145" s="64">
        <v>95416488</v>
      </c>
      <c r="D145" s="64">
        <v>41384728</v>
      </c>
      <c r="E145" s="64">
        <v>54031760</v>
      </c>
      <c r="F145" s="65">
        <v>1.3055965999999999</v>
      </c>
    </row>
    <row r="146" spans="1:6" x14ac:dyDescent="0.2">
      <c r="A146" s="62" t="s">
        <v>321</v>
      </c>
      <c r="B146" s="63" t="s">
        <v>322</v>
      </c>
      <c r="C146" s="64">
        <v>15208357</v>
      </c>
      <c r="D146" s="64">
        <v>0</v>
      </c>
      <c r="E146" s="64">
        <v>15208357</v>
      </c>
      <c r="F146" s="65">
        <v>0</v>
      </c>
    </row>
    <row r="147" spans="1:6" x14ac:dyDescent="0.2">
      <c r="A147" s="62" t="s">
        <v>323</v>
      </c>
      <c r="B147" s="63" t="s">
        <v>324</v>
      </c>
      <c r="C147" s="64">
        <v>16214699</v>
      </c>
      <c r="D147" s="64">
        <v>0</v>
      </c>
      <c r="E147" s="64">
        <v>16214699</v>
      </c>
      <c r="F147" s="65">
        <v>0</v>
      </c>
    </row>
    <row r="148" spans="1:6" x14ac:dyDescent="0.2">
      <c r="A148" s="62" t="s">
        <v>325</v>
      </c>
      <c r="B148" s="63" t="s">
        <v>326</v>
      </c>
      <c r="C148" s="64">
        <v>1231918</v>
      </c>
      <c r="D148" s="64">
        <v>0</v>
      </c>
      <c r="E148" s="64">
        <v>1231918</v>
      </c>
      <c r="F148" s="65">
        <v>0</v>
      </c>
    </row>
    <row r="149" spans="1:6" x14ac:dyDescent="0.2">
      <c r="A149" s="62" t="s">
        <v>327</v>
      </c>
      <c r="B149" s="63" t="s">
        <v>328</v>
      </c>
      <c r="C149" s="64">
        <v>39306167</v>
      </c>
      <c r="D149" s="64">
        <v>41384728</v>
      </c>
      <c r="E149" s="64">
        <v>-2078561</v>
      </c>
      <c r="F149" s="65">
        <v>-5.0225320000000004E-2</v>
      </c>
    </row>
    <row r="150" spans="1:6" x14ac:dyDescent="0.2">
      <c r="A150" s="62" t="s">
        <v>329</v>
      </c>
      <c r="B150" s="63" t="s">
        <v>330</v>
      </c>
      <c r="C150" s="64">
        <v>23455347</v>
      </c>
      <c r="D150" s="64">
        <v>0</v>
      </c>
      <c r="E150" s="64">
        <v>23455347</v>
      </c>
      <c r="F150" s="65">
        <v>0</v>
      </c>
    </row>
    <row r="151" spans="1:6" x14ac:dyDescent="0.2">
      <c r="A151" s="62" t="s">
        <v>331</v>
      </c>
      <c r="B151" s="63" t="s">
        <v>332</v>
      </c>
      <c r="C151" s="64">
        <v>138305363</v>
      </c>
      <c r="D151" s="64">
        <v>26070800</v>
      </c>
      <c r="E151" s="64">
        <v>112234563</v>
      </c>
      <c r="F151" s="65">
        <v>4.3049911400000003</v>
      </c>
    </row>
    <row r="152" spans="1:6" x14ac:dyDescent="0.2">
      <c r="A152" s="62" t="s">
        <v>333</v>
      </c>
      <c r="B152" s="63" t="s">
        <v>334</v>
      </c>
      <c r="C152" s="64">
        <v>31300738</v>
      </c>
      <c r="D152" s="64">
        <v>0</v>
      </c>
      <c r="E152" s="64">
        <v>31300738</v>
      </c>
      <c r="F152" s="65">
        <v>0</v>
      </c>
    </row>
    <row r="153" spans="1:6" x14ac:dyDescent="0.2">
      <c r="A153" s="62" t="s">
        <v>335</v>
      </c>
      <c r="B153" s="63" t="s">
        <v>336</v>
      </c>
      <c r="C153" s="64">
        <v>3264485</v>
      </c>
      <c r="D153" s="64">
        <v>4039675</v>
      </c>
      <c r="E153" s="64">
        <v>-775190</v>
      </c>
      <c r="F153" s="65">
        <v>-0.19189415000000001</v>
      </c>
    </row>
    <row r="154" spans="1:6" x14ac:dyDescent="0.2">
      <c r="A154" s="62" t="s">
        <v>337</v>
      </c>
      <c r="B154" s="63" t="s">
        <v>338</v>
      </c>
      <c r="C154" s="64">
        <v>178882</v>
      </c>
      <c r="D154" s="64">
        <v>173368</v>
      </c>
      <c r="E154" s="64">
        <v>5514</v>
      </c>
      <c r="F154" s="65">
        <v>3.1805180000000002E-2</v>
      </c>
    </row>
    <row r="155" spans="1:6" x14ac:dyDescent="0.2">
      <c r="A155" s="62" t="s">
        <v>339</v>
      </c>
      <c r="B155" s="63" t="s">
        <v>340</v>
      </c>
      <c r="C155" s="64">
        <v>517082</v>
      </c>
      <c r="D155" s="64">
        <v>2154461</v>
      </c>
      <c r="E155" s="64">
        <v>-1637379</v>
      </c>
      <c r="F155" s="65">
        <v>-0.75999473000000006</v>
      </c>
    </row>
    <row r="156" spans="1:6" x14ac:dyDescent="0.2">
      <c r="A156" s="62" t="s">
        <v>341</v>
      </c>
      <c r="B156" s="63" t="s">
        <v>342</v>
      </c>
      <c r="C156" s="64">
        <v>5396001</v>
      </c>
      <c r="D156" s="64">
        <v>4283000</v>
      </c>
      <c r="E156" s="64">
        <v>1113001</v>
      </c>
      <c r="F156" s="65">
        <v>0.25986481</v>
      </c>
    </row>
    <row r="157" spans="1:6" x14ac:dyDescent="0.2">
      <c r="A157" s="62" t="s">
        <v>343</v>
      </c>
      <c r="B157" s="63" t="s">
        <v>344</v>
      </c>
      <c r="C157" s="64">
        <v>9927167</v>
      </c>
      <c r="D157" s="64">
        <v>7094631</v>
      </c>
      <c r="E157" s="64">
        <v>2832536</v>
      </c>
      <c r="F157" s="65">
        <v>0.39925063999999999</v>
      </c>
    </row>
    <row r="158" spans="1:6" x14ac:dyDescent="0.2">
      <c r="A158" s="62" t="s">
        <v>345</v>
      </c>
      <c r="B158" s="63" t="s">
        <v>346</v>
      </c>
      <c r="C158" s="64">
        <v>35035568</v>
      </c>
      <c r="D158" s="64">
        <v>0</v>
      </c>
      <c r="E158" s="64">
        <v>35035568</v>
      </c>
      <c r="F158" s="65">
        <v>0</v>
      </c>
    </row>
    <row r="159" spans="1:6" x14ac:dyDescent="0.2">
      <c r="A159" s="62" t="s">
        <v>347</v>
      </c>
      <c r="B159" s="63" t="s">
        <v>348</v>
      </c>
      <c r="C159" s="64">
        <v>52685440</v>
      </c>
      <c r="D159" s="64">
        <v>8325665</v>
      </c>
      <c r="E159" s="64">
        <v>44359775</v>
      </c>
      <c r="F159" s="65">
        <v>5.3280759</v>
      </c>
    </row>
    <row r="160" spans="1:6" x14ac:dyDescent="0.2">
      <c r="A160" s="62" t="s">
        <v>349</v>
      </c>
      <c r="B160" s="63" t="s">
        <v>350</v>
      </c>
      <c r="C160" s="64">
        <v>265890114</v>
      </c>
      <c r="D160" s="64">
        <v>0</v>
      </c>
      <c r="E160" s="64">
        <v>265890114</v>
      </c>
      <c r="F160" s="65">
        <v>0</v>
      </c>
    </row>
    <row r="161" spans="1:6" x14ac:dyDescent="0.2">
      <c r="A161" s="62" t="s">
        <v>351</v>
      </c>
      <c r="B161" s="63" t="s">
        <v>352</v>
      </c>
      <c r="C161" s="64">
        <v>17693244</v>
      </c>
      <c r="D161" s="64">
        <v>0</v>
      </c>
      <c r="E161" s="64">
        <v>17693244</v>
      </c>
      <c r="F161" s="65">
        <v>0</v>
      </c>
    </row>
    <row r="162" spans="1:6" x14ac:dyDescent="0.2">
      <c r="A162" s="62" t="s">
        <v>353</v>
      </c>
      <c r="B162" s="63" t="s">
        <v>354</v>
      </c>
      <c r="C162" s="64">
        <v>248196870</v>
      </c>
      <c r="D162" s="64">
        <v>0</v>
      </c>
      <c r="E162" s="64">
        <v>248196870</v>
      </c>
      <c r="F162" s="65">
        <v>0</v>
      </c>
    </row>
    <row r="163" spans="1:6" x14ac:dyDescent="0.2">
      <c r="A163" s="62" t="s">
        <v>355</v>
      </c>
      <c r="B163" s="63" t="s">
        <v>356</v>
      </c>
      <c r="C163" s="64">
        <v>45488403.359999999</v>
      </c>
      <c r="D163" s="64">
        <v>38021596</v>
      </c>
      <c r="E163" s="64">
        <v>7466807.3600000003</v>
      </c>
      <c r="F163" s="65">
        <v>0.19638332</v>
      </c>
    </row>
    <row r="164" spans="1:6" x14ac:dyDescent="0.2">
      <c r="A164" s="62" t="s">
        <v>357</v>
      </c>
      <c r="B164" s="63" t="s">
        <v>358</v>
      </c>
      <c r="C164" s="64">
        <v>45488403.359999999</v>
      </c>
      <c r="D164" s="64">
        <v>38021596</v>
      </c>
      <c r="E164" s="64">
        <v>7466807.3600000003</v>
      </c>
      <c r="F164" s="65">
        <v>0.19638332</v>
      </c>
    </row>
    <row r="165" spans="1:6" x14ac:dyDescent="0.2">
      <c r="A165" s="62" t="s">
        <v>359</v>
      </c>
      <c r="B165" s="63" t="s">
        <v>360</v>
      </c>
      <c r="C165" s="64">
        <v>763930465.39999998</v>
      </c>
      <c r="D165" s="64">
        <v>245870288.41999999</v>
      </c>
      <c r="E165" s="64">
        <v>518060176.98000002</v>
      </c>
      <c r="F165" s="65">
        <v>2.1070466899999998</v>
      </c>
    </row>
    <row r="166" spans="1:6" x14ac:dyDescent="0.2">
      <c r="A166" s="62" t="s">
        <v>361</v>
      </c>
      <c r="B166" s="63" t="s">
        <v>362</v>
      </c>
      <c r="C166" s="64">
        <v>0</v>
      </c>
      <c r="D166" s="64">
        <v>33650611</v>
      </c>
      <c r="E166" s="64">
        <v>-33650611</v>
      </c>
      <c r="F166" s="65">
        <v>-1</v>
      </c>
    </row>
    <row r="167" spans="1:6" x14ac:dyDescent="0.2">
      <c r="A167" s="62" t="s">
        <v>363</v>
      </c>
      <c r="B167" s="63" t="s">
        <v>364</v>
      </c>
      <c r="C167" s="64">
        <v>62986675.159999996</v>
      </c>
      <c r="D167" s="64">
        <v>104310.42</v>
      </c>
      <c r="E167" s="64">
        <v>62882364.740000002</v>
      </c>
      <c r="F167" s="65">
        <v>602.83876471999997</v>
      </c>
    </row>
    <row r="168" spans="1:6" x14ac:dyDescent="0.2">
      <c r="A168" s="62" t="s">
        <v>365</v>
      </c>
      <c r="B168" s="63" t="s">
        <v>366</v>
      </c>
      <c r="C168" s="64">
        <v>121912051</v>
      </c>
      <c r="D168" s="64">
        <v>19976500</v>
      </c>
      <c r="E168" s="64">
        <v>101935551</v>
      </c>
      <c r="F168" s="65">
        <v>5.1027733099999999</v>
      </c>
    </row>
    <row r="169" spans="1:6" x14ac:dyDescent="0.2">
      <c r="A169" s="62" t="s">
        <v>367</v>
      </c>
      <c r="B169" s="63" t="s">
        <v>334</v>
      </c>
      <c r="C169" s="64">
        <v>268165730.24000001</v>
      </c>
      <c r="D169" s="64">
        <v>0</v>
      </c>
      <c r="E169" s="64">
        <v>268165730.24000001</v>
      </c>
      <c r="F169" s="65">
        <v>0</v>
      </c>
    </row>
    <row r="170" spans="1:6" x14ac:dyDescent="0.2">
      <c r="A170" s="62" t="s">
        <v>368</v>
      </c>
      <c r="B170" s="63" t="s">
        <v>336</v>
      </c>
      <c r="C170" s="64">
        <v>3124461</v>
      </c>
      <c r="D170" s="64">
        <v>2915548</v>
      </c>
      <c r="E170" s="64">
        <v>208913</v>
      </c>
      <c r="F170" s="65">
        <v>7.1654800000000005E-2</v>
      </c>
    </row>
    <row r="171" spans="1:6" x14ac:dyDescent="0.2">
      <c r="A171" s="62" t="s">
        <v>369</v>
      </c>
      <c r="B171" s="63" t="s">
        <v>131</v>
      </c>
      <c r="C171" s="64">
        <v>307741548</v>
      </c>
      <c r="D171" s="64">
        <v>189223319</v>
      </c>
      <c r="E171" s="64">
        <v>118518229</v>
      </c>
      <c r="F171" s="65">
        <v>0.62634049999999997</v>
      </c>
    </row>
    <row r="172" spans="1:6" x14ac:dyDescent="0.2">
      <c r="A172" s="62" t="s">
        <v>370</v>
      </c>
      <c r="B172" s="63" t="s">
        <v>371</v>
      </c>
      <c r="C172" s="64">
        <v>867488563.35710001</v>
      </c>
      <c r="D172" s="64">
        <v>746073481.23199999</v>
      </c>
      <c r="E172" s="64">
        <v>121415082.1251</v>
      </c>
      <c r="F172" s="65">
        <v>0.16273877</v>
      </c>
    </row>
    <row r="173" spans="1:6" x14ac:dyDescent="0.2">
      <c r="A173" s="62" t="s">
        <v>372</v>
      </c>
      <c r="B173" s="63" t="s">
        <v>373</v>
      </c>
      <c r="C173" s="64">
        <v>850380371.35029995</v>
      </c>
      <c r="D173" s="64">
        <v>732352925.38520002</v>
      </c>
      <c r="E173" s="64">
        <v>118027445.96510001</v>
      </c>
      <c r="F173" s="65">
        <v>0.16116198000000001</v>
      </c>
    </row>
    <row r="174" spans="1:6" x14ac:dyDescent="0.2">
      <c r="A174" s="62" t="s">
        <v>374</v>
      </c>
      <c r="B174" s="63" t="s">
        <v>375</v>
      </c>
      <c r="C174" s="64">
        <v>3717948</v>
      </c>
      <c r="D174" s="64">
        <v>0</v>
      </c>
      <c r="E174" s="64">
        <v>3717948</v>
      </c>
      <c r="F174" s="65">
        <v>0</v>
      </c>
    </row>
    <row r="175" spans="1:6" x14ac:dyDescent="0.2">
      <c r="A175" s="62" t="s">
        <v>376</v>
      </c>
      <c r="B175" s="63" t="s">
        <v>377</v>
      </c>
      <c r="C175" s="64">
        <v>164148739.9835</v>
      </c>
      <c r="D175" s="64">
        <v>144551349.09040001</v>
      </c>
      <c r="E175" s="64">
        <v>19597390.893100001</v>
      </c>
      <c r="F175" s="65">
        <v>0.13557390999999999</v>
      </c>
    </row>
    <row r="176" spans="1:6" x14ac:dyDescent="0.2">
      <c r="A176" s="62" t="s">
        <v>378</v>
      </c>
      <c r="B176" s="63" t="s">
        <v>379</v>
      </c>
      <c r="C176" s="64">
        <v>9859045.3452000003</v>
      </c>
      <c r="D176" s="64">
        <v>17346056.3807</v>
      </c>
      <c r="E176" s="64">
        <v>-7487011.0355000002</v>
      </c>
      <c r="F176" s="65">
        <v>-0.43162612</v>
      </c>
    </row>
    <row r="177" spans="1:6" x14ac:dyDescent="0.2">
      <c r="A177" s="62" t="s">
        <v>380</v>
      </c>
      <c r="B177" s="63" t="s">
        <v>381</v>
      </c>
      <c r="C177" s="64">
        <v>127013585.9613</v>
      </c>
      <c r="D177" s="64">
        <v>132819492.9813</v>
      </c>
      <c r="E177" s="64">
        <v>-5805907.0199999996</v>
      </c>
      <c r="F177" s="65">
        <v>-4.3712760000000003E-2</v>
      </c>
    </row>
    <row r="178" spans="1:6" x14ac:dyDescent="0.2">
      <c r="A178" s="62" t="s">
        <v>382</v>
      </c>
      <c r="B178" s="63" t="s">
        <v>383</v>
      </c>
      <c r="C178" s="64">
        <v>104157034.8571</v>
      </c>
      <c r="D178" s="64">
        <v>90486942.527700007</v>
      </c>
      <c r="E178" s="64">
        <v>13670092.329399999</v>
      </c>
      <c r="F178" s="65">
        <v>0.15107254000000001</v>
      </c>
    </row>
    <row r="179" spans="1:6" x14ac:dyDescent="0.2">
      <c r="A179" s="62" t="s">
        <v>384</v>
      </c>
      <c r="B179" s="63" t="s">
        <v>385</v>
      </c>
      <c r="C179" s="64">
        <v>206497259.93149999</v>
      </c>
      <c r="D179" s="64">
        <v>113318934.03129999</v>
      </c>
      <c r="E179" s="64">
        <v>93178325.900199994</v>
      </c>
      <c r="F179" s="65">
        <v>0.82226617000000002</v>
      </c>
    </row>
    <row r="180" spans="1:6" x14ac:dyDescent="0.2">
      <c r="A180" s="62" t="s">
        <v>386</v>
      </c>
      <c r="B180" s="63" t="s">
        <v>387</v>
      </c>
      <c r="C180" s="64">
        <v>155384482</v>
      </c>
      <c r="D180" s="64">
        <v>146231488.72080001</v>
      </c>
      <c r="E180" s="64">
        <v>9152993.2792000007</v>
      </c>
      <c r="F180" s="65">
        <v>6.2592490000000001E-2</v>
      </c>
    </row>
    <row r="181" spans="1:6" x14ac:dyDescent="0.2">
      <c r="A181" s="62" t="s">
        <v>388</v>
      </c>
      <c r="B181" s="63" t="s">
        <v>389</v>
      </c>
      <c r="C181" s="64">
        <v>79602275.271699995</v>
      </c>
      <c r="D181" s="64">
        <v>87598661.652999997</v>
      </c>
      <c r="E181" s="64">
        <v>-7996386.3812999995</v>
      </c>
      <c r="F181" s="65">
        <v>-9.1284340000000005E-2</v>
      </c>
    </row>
    <row r="182" spans="1:6" x14ac:dyDescent="0.2">
      <c r="A182" s="62" t="s">
        <v>390</v>
      </c>
      <c r="B182" s="63" t="s">
        <v>391</v>
      </c>
      <c r="C182" s="64">
        <v>17108192.0068</v>
      </c>
      <c r="D182" s="64">
        <v>13720555.846799999</v>
      </c>
      <c r="E182" s="64">
        <v>3387636.16</v>
      </c>
      <c r="F182" s="65">
        <v>0.24690225000000002</v>
      </c>
    </row>
    <row r="183" spans="1:6" x14ac:dyDescent="0.2">
      <c r="A183" s="62" t="s">
        <v>392</v>
      </c>
      <c r="B183" s="63" t="s">
        <v>393</v>
      </c>
      <c r="C183" s="64">
        <v>17108192.0068</v>
      </c>
      <c r="D183" s="64">
        <v>13720555.846799999</v>
      </c>
      <c r="E183" s="64">
        <v>3387636.16</v>
      </c>
      <c r="F183" s="65">
        <v>0.24690225000000002</v>
      </c>
    </row>
    <row r="184" spans="1:6" x14ac:dyDescent="0.2">
      <c r="A184" s="62" t="s">
        <v>394</v>
      </c>
      <c r="B184" s="63" t="s">
        <v>395</v>
      </c>
      <c r="C184" s="64">
        <v>52958724</v>
      </c>
      <c r="D184" s="64">
        <v>52958724</v>
      </c>
      <c r="E184" s="64">
        <v>0</v>
      </c>
      <c r="F184" s="65">
        <v>0</v>
      </c>
    </row>
    <row r="185" spans="1:6" x14ac:dyDescent="0.2">
      <c r="A185" s="62" t="s">
        <v>396</v>
      </c>
      <c r="B185" s="63" t="s">
        <v>397</v>
      </c>
      <c r="C185" s="64">
        <v>52958724</v>
      </c>
      <c r="D185" s="64">
        <v>52958724</v>
      </c>
      <c r="E185" s="64">
        <v>0</v>
      </c>
      <c r="F185" s="65">
        <v>0</v>
      </c>
    </row>
    <row r="186" spans="1:6" x14ac:dyDescent="0.2">
      <c r="A186" s="62" t="s">
        <v>398</v>
      </c>
      <c r="B186" s="63" t="s">
        <v>287</v>
      </c>
      <c r="C186" s="64">
        <v>52958724</v>
      </c>
      <c r="D186" s="64">
        <v>52958724</v>
      </c>
      <c r="E186" s="64">
        <v>0</v>
      </c>
      <c r="F186" s="65">
        <v>0</v>
      </c>
    </row>
    <row r="187" spans="1:6" x14ac:dyDescent="0.2">
      <c r="A187" s="62" t="s">
        <v>399</v>
      </c>
      <c r="B187" s="63" t="s">
        <v>400</v>
      </c>
      <c r="C187" s="64">
        <v>412780911184.263</v>
      </c>
      <c r="D187" s="64">
        <v>395860555835.94</v>
      </c>
      <c r="E187" s="64">
        <v>16920355348.3234</v>
      </c>
      <c r="F187" s="65">
        <v>4.2743219999999998E-2</v>
      </c>
    </row>
    <row r="188" spans="1:6" x14ac:dyDescent="0.2">
      <c r="A188" s="62" t="s">
        <v>401</v>
      </c>
      <c r="B188" s="63" t="s">
        <v>402</v>
      </c>
      <c r="C188" s="64">
        <v>412780911184.263</v>
      </c>
      <c r="D188" s="64">
        <v>395860555835.94</v>
      </c>
      <c r="E188" s="64">
        <v>16920355348.3234</v>
      </c>
      <c r="F188" s="65">
        <v>4.2743219999999998E-2</v>
      </c>
    </row>
    <row r="189" spans="1:6" x14ac:dyDescent="0.2">
      <c r="A189" s="62" t="s">
        <v>403</v>
      </c>
      <c r="B189" s="63" t="s">
        <v>404</v>
      </c>
      <c r="C189" s="64">
        <v>189286955737.85001</v>
      </c>
      <c r="D189" s="64">
        <v>189284972007.85001</v>
      </c>
      <c r="E189" s="64">
        <v>1983730</v>
      </c>
      <c r="F189" s="65">
        <v>1.048E-5</v>
      </c>
    </row>
    <row r="190" spans="1:6" x14ac:dyDescent="0.2">
      <c r="A190" s="62" t="s">
        <v>405</v>
      </c>
      <c r="B190" s="63" t="s">
        <v>404</v>
      </c>
      <c r="C190" s="64">
        <v>189286955737.85001</v>
      </c>
      <c r="D190" s="64">
        <v>189284972007.85001</v>
      </c>
      <c r="E190" s="64">
        <v>1983730</v>
      </c>
      <c r="F190" s="65">
        <v>1.048E-5</v>
      </c>
    </row>
    <row r="191" spans="1:6" x14ac:dyDescent="0.2">
      <c r="A191" s="62" t="s">
        <v>406</v>
      </c>
      <c r="B191" s="63" t="s">
        <v>407</v>
      </c>
      <c r="C191" s="64">
        <v>192758556292.04999</v>
      </c>
      <c r="D191" s="64">
        <v>59170205908.449997</v>
      </c>
      <c r="E191" s="64">
        <v>133588350383.60001</v>
      </c>
      <c r="F191" s="65">
        <v>2.2576962200000001</v>
      </c>
    </row>
    <row r="192" spans="1:6" x14ac:dyDescent="0.2">
      <c r="A192" s="62" t="s">
        <v>408</v>
      </c>
      <c r="B192" s="63" t="s">
        <v>409</v>
      </c>
      <c r="C192" s="64">
        <v>192758556292.04999</v>
      </c>
      <c r="D192" s="64">
        <v>59170205908.449997</v>
      </c>
      <c r="E192" s="64">
        <v>133588350383.60001</v>
      </c>
      <c r="F192" s="65">
        <v>2.2576962200000001</v>
      </c>
    </row>
    <row r="193" spans="1:6" x14ac:dyDescent="0.2">
      <c r="A193" s="62" t="s">
        <v>410</v>
      </c>
      <c r="B193" s="63" t="s">
        <v>411</v>
      </c>
      <c r="C193" s="64">
        <v>3.4000000000000002E-3</v>
      </c>
      <c r="D193" s="64">
        <v>0</v>
      </c>
      <c r="E193" s="64">
        <v>3.4000000000000002E-3</v>
      </c>
      <c r="F193" s="65">
        <v>0</v>
      </c>
    </row>
    <row r="194" spans="1:6" x14ac:dyDescent="0.2">
      <c r="A194" s="62" t="s">
        <v>412</v>
      </c>
      <c r="B194" s="63" t="s">
        <v>413</v>
      </c>
      <c r="C194" s="64">
        <v>3.4000000000000002E-3</v>
      </c>
      <c r="D194" s="64">
        <v>0</v>
      </c>
      <c r="E194" s="64">
        <v>3.4000000000000002E-3</v>
      </c>
      <c r="F194" s="65">
        <v>0</v>
      </c>
    </row>
    <row r="195" spans="1:6" x14ac:dyDescent="0.2">
      <c r="A195" s="62" t="s">
        <v>414</v>
      </c>
      <c r="B195" s="63" t="s">
        <v>415</v>
      </c>
      <c r="C195" s="64">
        <v>0</v>
      </c>
      <c r="D195" s="64">
        <v>119396982598.03999</v>
      </c>
      <c r="E195" s="64">
        <v>-119396982598.03999</v>
      </c>
      <c r="F195" s="65">
        <v>-1</v>
      </c>
    </row>
    <row r="196" spans="1:6" x14ac:dyDescent="0.2">
      <c r="A196" s="62" t="s">
        <v>416</v>
      </c>
      <c r="B196" s="63" t="s">
        <v>417</v>
      </c>
      <c r="C196" s="64">
        <v>0</v>
      </c>
      <c r="D196" s="64">
        <v>816876742</v>
      </c>
      <c r="E196" s="64">
        <v>-816876742</v>
      </c>
      <c r="F196" s="65">
        <v>-1</v>
      </c>
    </row>
    <row r="197" spans="1:6" x14ac:dyDescent="0.2">
      <c r="A197" s="62" t="s">
        <v>418</v>
      </c>
      <c r="B197" s="63" t="s">
        <v>419</v>
      </c>
      <c r="C197" s="64">
        <v>0</v>
      </c>
      <c r="D197" s="64">
        <v>118580105856.03999</v>
      </c>
      <c r="E197" s="64">
        <v>-118580105856.03999</v>
      </c>
      <c r="F197" s="65">
        <v>-1</v>
      </c>
    </row>
    <row r="198" spans="1:6" x14ac:dyDescent="0.2">
      <c r="A198" s="62" t="s">
        <v>420</v>
      </c>
      <c r="B198" s="63" t="s">
        <v>421</v>
      </c>
      <c r="C198" s="64">
        <v>30735399154.360001</v>
      </c>
      <c r="D198" s="64">
        <v>28008395321.599998</v>
      </c>
      <c r="E198" s="64">
        <v>2727003832.7600002</v>
      </c>
      <c r="F198" s="65">
        <v>9.73638E-2</v>
      </c>
    </row>
    <row r="199" spans="1:6" x14ac:dyDescent="0.2">
      <c r="A199" s="62" t="s">
        <v>422</v>
      </c>
      <c r="B199" s="63" t="s">
        <v>423</v>
      </c>
      <c r="C199" s="64">
        <v>31131095648.369999</v>
      </c>
      <c r="D199" s="64">
        <v>28454745202.549999</v>
      </c>
      <c r="E199" s="64">
        <v>2676350445.8200002</v>
      </c>
      <c r="F199" s="65">
        <v>9.4056380000000009E-2</v>
      </c>
    </row>
    <row r="200" spans="1:6" x14ac:dyDescent="0.2">
      <c r="A200" s="62" t="s">
        <v>424</v>
      </c>
      <c r="B200" s="63" t="s">
        <v>425</v>
      </c>
      <c r="C200" s="64">
        <v>-407567470.08999997</v>
      </c>
      <c r="D200" s="64">
        <v>-464955031.27999997</v>
      </c>
      <c r="E200" s="64">
        <v>57387561.189999998</v>
      </c>
      <c r="F200" s="65">
        <v>-0.12342605000000001</v>
      </c>
    </row>
    <row r="201" spans="1:6" x14ac:dyDescent="0.2">
      <c r="A201" s="62" t="s">
        <v>426</v>
      </c>
      <c r="B201" s="63" t="s">
        <v>427</v>
      </c>
      <c r="C201" s="64">
        <v>11870976.08</v>
      </c>
      <c r="D201" s="64">
        <v>18605150.329999998</v>
      </c>
      <c r="E201" s="64">
        <v>-6734174.25</v>
      </c>
      <c r="F201" s="65">
        <v>-0.36195215000000003</v>
      </c>
    </row>
    <row r="202" spans="1:6" x14ac:dyDescent="0.2">
      <c r="A202" s="62" t="s">
        <v>428</v>
      </c>
      <c r="B202" s="63" t="s">
        <v>429</v>
      </c>
      <c r="C202" s="64">
        <v>25608309928.650002</v>
      </c>
      <c r="D202" s="64">
        <v>20587675020.279999</v>
      </c>
      <c r="E202" s="64">
        <v>5020634908.3699999</v>
      </c>
      <c r="F202" s="65">
        <v>0.24386605</v>
      </c>
    </row>
    <row r="203" spans="1:6" x14ac:dyDescent="0.2">
      <c r="A203" s="62" t="s">
        <v>430</v>
      </c>
      <c r="B203" s="63" t="s">
        <v>431</v>
      </c>
      <c r="C203" s="64">
        <v>14716155074.049999</v>
      </c>
      <c r="D203" s="64">
        <v>16619003047</v>
      </c>
      <c r="E203" s="64">
        <v>-1902847972.95</v>
      </c>
      <c r="F203" s="65">
        <v>-0.11449832</v>
      </c>
    </row>
    <row r="204" spans="1:6" x14ac:dyDescent="0.2">
      <c r="A204" s="62" t="s">
        <v>432</v>
      </c>
      <c r="B204" s="63" t="s">
        <v>433</v>
      </c>
      <c r="C204" s="64">
        <v>14695755074.049999</v>
      </c>
      <c r="D204" s="64">
        <v>13119003047</v>
      </c>
      <c r="E204" s="64">
        <v>1576752027.05</v>
      </c>
      <c r="F204" s="65">
        <v>0.1201884</v>
      </c>
    </row>
    <row r="205" spans="1:6" x14ac:dyDescent="0.2">
      <c r="A205" s="62" t="s">
        <v>434</v>
      </c>
      <c r="B205" s="63" t="s">
        <v>435</v>
      </c>
      <c r="C205" s="64">
        <v>14695755074.049999</v>
      </c>
      <c r="D205" s="64">
        <v>13119003047</v>
      </c>
      <c r="E205" s="64">
        <v>1576752027.05</v>
      </c>
      <c r="F205" s="65">
        <v>0.1201884</v>
      </c>
    </row>
    <row r="206" spans="1:6" x14ac:dyDescent="0.2">
      <c r="A206" s="62" t="s">
        <v>436</v>
      </c>
      <c r="B206" s="63" t="s">
        <v>437</v>
      </c>
      <c r="C206" s="64">
        <v>20400000</v>
      </c>
      <c r="D206" s="64">
        <v>3500000000</v>
      </c>
      <c r="E206" s="64">
        <v>-3479600000</v>
      </c>
      <c r="F206" s="65">
        <v>-0.99417142999999997</v>
      </c>
    </row>
    <row r="207" spans="1:6" x14ac:dyDescent="0.2">
      <c r="A207" s="62" t="s">
        <v>438</v>
      </c>
      <c r="B207" s="63" t="s">
        <v>439</v>
      </c>
      <c r="C207" s="64">
        <v>0</v>
      </c>
      <c r="D207" s="64">
        <v>3500000000</v>
      </c>
      <c r="E207" s="64">
        <v>-3500000000</v>
      </c>
      <c r="F207" s="65">
        <v>-1</v>
      </c>
    </row>
    <row r="208" spans="1:6" x14ac:dyDescent="0.2">
      <c r="A208" s="62" t="s">
        <v>440</v>
      </c>
      <c r="B208" s="63" t="s">
        <v>441</v>
      </c>
      <c r="C208" s="64">
        <v>20400000</v>
      </c>
      <c r="D208" s="64">
        <v>0</v>
      </c>
      <c r="E208" s="64">
        <v>20400000</v>
      </c>
      <c r="F208" s="65">
        <v>0</v>
      </c>
    </row>
    <row r="209" spans="1:6" x14ac:dyDescent="0.2">
      <c r="A209" s="62" t="s">
        <v>442</v>
      </c>
      <c r="B209" s="63" t="s">
        <v>443</v>
      </c>
      <c r="C209" s="64">
        <v>6385443201.3900003</v>
      </c>
      <c r="D209" s="64">
        <v>0</v>
      </c>
      <c r="E209" s="64">
        <v>6385443201.3900003</v>
      </c>
      <c r="F209" s="65">
        <v>0</v>
      </c>
    </row>
    <row r="210" spans="1:6" x14ac:dyDescent="0.2">
      <c r="A210" s="62" t="s">
        <v>444</v>
      </c>
      <c r="B210" s="63" t="s">
        <v>445</v>
      </c>
      <c r="C210" s="64">
        <v>6385443201.3900003</v>
      </c>
      <c r="D210" s="64">
        <v>0</v>
      </c>
      <c r="E210" s="64">
        <v>6385443201.3900003</v>
      </c>
      <c r="F210" s="65">
        <v>0</v>
      </c>
    </row>
    <row r="211" spans="1:6" x14ac:dyDescent="0.2">
      <c r="A211" s="62" t="s">
        <v>446</v>
      </c>
      <c r="B211" s="63" t="s">
        <v>447</v>
      </c>
      <c r="C211" s="64">
        <v>1297895654.3900001</v>
      </c>
      <c r="D211" s="64">
        <v>0</v>
      </c>
      <c r="E211" s="64">
        <v>1297895654.3900001</v>
      </c>
      <c r="F211" s="65">
        <v>0</v>
      </c>
    </row>
    <row r="212" spans="1:6" x14ac:dyDescent="0.2">
      <c r="A212" s="62" t="s">
        <v>448</v>
      </c>
      <c r="B212" s="63" t="s">
        <v>449</v>
      </c>
      <c r="C212" s="64">
        <v>5087547547</v>
      </c>
      <c r="D212" s="64">
        <v>0</v>
      </c>
      <c r="E212" s="64">
        <v>5087547547</v>
      </c>
      <c r="F212" s="65">
        <v>0</v>
      </c>
    </row>
    <row r="213" spans="1:6" x14ac:dyDescent="0.2">
      <c r="A213" s="62" t="s">
        <v>450</v>
      </c>
      <c r="B213" s="63" t="s">
        <v>451</v>
      </c>
      <c r="C213" s="64">
        <v>4506711653.21</v>
      </c>
      <c r="D213" s="64">
        <v>3968671973.2800002</v>
      </c>
      <c r="E213" s="64">
        <v>538039679.92999995</v>
      </c>
      <c r="F213" s="65">
        <v>0.13557172000000001</v>
      </c>
    </row>
    <row r="214" spans="1:6" x14ac:dyDescent="0.2">
      <c r="A214" s="62" t="s">
        <v>452</v>
      </c>
      <c r="B214" s="63" t="s">
        <v>453</v>
      </c>
      <c r="C214" s="64">
        <v>2980905639.4099998</v>
      </c>
      <c r="D214" s="64">
        <v>2568171347.29</v>
      </c>
      <c r="E214" s="64">
        <v>412734292.12</v>
      </c>
      <c r="F214" s="65">
        <v>0.16071135</v>
      </c>
    </row>
    <row r="215" spans="1:6" x14ac:dyDescent="0.2">
      <c r="A215" s="62" t="s">
        <v>454</v>
      </c>
      <c r="B215" s="63" t="s">
        <v>455</v>
      </c>
      <c r="C215" s="64">
        <v>620632364.26999998</v>
      </c>
      <c r="D215" s="64">
        <v>645846101.15999997</v>
      </c>
      <c r="E215" s="64">
        <v>-25213736.890000001</v>
      </c>
      <c r="F215" s="65">
        <v>-3.9039850000000001E-2</v>
      </c>
    </row>
    <row r="216" spans="1:6" x14ac:dyDescent="0.2">
      <c r="A216" s="62" t="s">
        <v>456</v>
      </c>
      <c r="B216" s="63" t="s">
        <v>457</v>
      </c>
      <c r="C216" s="64">
        <v>1639764737.2</v>
      </c>
      <c r="D216" s="64">
        <v>1469485660.8199999</v>
      </c>
      <c r="E216" s="64">
        <v>170279076.38</v>
      </c>
      <c r="F216" s="65">
        <v>0.11587665</v>
      </c>
    </row>
    <row r="217" spans="1:6" x14ac:dyDescent="0.2">
      <c r="A217" s="62" t="s">
        <v>458</v>
      </c>
      <c r="B217" s="63" t="s">
        <v>459</v>
      </c>
      <c r="C217" s="64">
        <v>243182542</v>
      </c>
      <c r="D217" s="64">
        <v>0</v>
      </c>
      <c r="E217" s="64">
        <v>243182542</v>
      </c>
      <c r="F217" s="65">
        <v>0</v>
      </c>
    </row>
    <row r="218" spans="1:6" x14ac:dyDescent="0.2">
      <c r="A218" s="62" t="s">
        <v>460</v>
      </c>
      <c r="B218" s="63" t="s">
        <v>461</v>
      </c>
      <c r="C218" s="64">
        <v>902933</v>
      </c>
      <c r="D218" s="64">
        <v>4276790.05</v>
      </c>
      <c r="E218" s="64">
        <v>-3373857.05</v>
      </c>
      <c r="F218" s="65">
        <v>-0.78887601000000007</v>
      </c>
    </row>
    <row r="219" spans="1:6" x14ac:dyDescent="0.2">
      <c r="A219" s="62" t="s">
        <v>462</v>
      </c>
      <c r="B219" s="63" t="s">
        <v>463</v>
      </c>
      <c r="C219" s="64">
        <v>112211193</v>
      </c>
      <c r="D219" s="64">
        <v>267428827.68000001</v>
      </c>
      <c r="E219" s="64">
        <v>-155217634.68000001</v>
      </c>
      <c r="F219" s="65">
        <v>-0.58040727000000003</v>
      </c>
    </row>
    <row r="220" spans="1:6" x14ac:dyDescent="0.2">
      <c r="A220" s="62" t="s">
        <v>464</v>
      </c>
      <c r="B220" s="63" t="s">
        <v>465</v>
      </c>
      <c r="C220" s="64">
        <v>364211869.94</v>
      </c>
      <c r="D220" s="64">
        <v>181133967.58000001</v>
      </c>
      <c r="E220" s="64">
        <v>183077902.36000001</v>
      </c>
      <c r="F220" s="65">
        <v>1.01073203</v>
      </c>
    </row>
    <row r="221" spans="1:6" x14ac:dyDescent="0.2">
      <c r="A221" s="62" t="s">
        <v>466</v>
      </c>
      <c r="B221" s="63" t="s">
        <v>467</v>
      </c>
      <c r="C221" s="64">
        <v>1525806013.8</v>
      </c>
      <c r="D221" s="64">
        <v>1400500625.99</v>
      </c>
      <c r="E221" s="64">
        <v>125305387.81</v>
      </c>
      <c r="F221" s="65">
        <v>8.9471850000000006E-2</v>
      </c>
    </row>
    <row r="222" spans="1:6" x14ac:dyDescent="0.2">
      <c r="A222" s="62" t="s">
        <v>468</v>
      </c>
      <c r="B222" s="63" t="s">
        <v>131</v>
      </c>
      <c r="C222" s="64">
        <v>1001797403</v>
      </c>
      <c r="D222" s="64">
        <v>1119566140</v>
      </c>
      <c r="E222" s="64">
        <v>-117768737</v>
      </c>
      <c r="F222" s="65">
        <v>-0.10519141</v>
      </c>
    </row>
    <row r="223" spans="1:6" x14ac:dyDescent="0.2">
      <c r="A223" s="62" t="s">
        <v>469</v>
      </c>
      <c r="B223" s="63" t="s">
        <v>470</v>
      </c>
      <c r="C223" s="64">
        <v>390573011.26999998</v>
      </c>
      <c r="D223" s="64">
        <v>227582264</v>
      </c>
      <c r="E223" s="64">
        <v>162990747.27000001</v>
      </c>
      <c r="F223" s="65">
        <v>0.71618387000000006</v>
      </c>
    </row>
    <row r="224" spans="1:6" x14ac:dyDescent="0.2">
      <c r="A224" s="62" t="s">
        <v>471</v>
      </c>
      <c r="B224" s="63" t="s">
        <v>472</v>
      </c>
      <c r="C224" s="64">
        <v>39817741.530000001</v>
      </c>
      <c r="D224" s="64">
        <v>1165335.99</v>
      </c>
      <c r="E224" s="64">
        <v>38652405.539999999</v>
      </c>
      <c r="F224" s="65">
        <v>33.168464610000001</v>
      </c>
    </row>
    <row r="225" spans="1:6" x14ac:dyDescent="0.2">
      <c r="A225" s="62" t="s">
        <v>473</v>
      </c>
      <c r="B225" s="63" t="s">
        <v>474</v>
      </c>
      <c r="C225" s="64">
        <v>93617858</v>
      </c>
      <c r="D225" s="64">
        <v>52186886</v>
      </c>
      <c r="E225" s="64">
        <v>41430972</v>
      </c>
      <c r="F225" s="65">
        <v>0.79389622999999998</v>
      </c>
    </row>
    <row r="226" spans="1:6" x14ac:dyDescent="0.2">
      <c r="A226" s="62" t="s">
        <v>475</v>
      </c>
      <c r="B226" s="63" t="s">
        <v>476</v>
      </c>
      <c r="C226" s="64">
        <v>10662115936.73</v>
      </c>
      <c r="D226" s="64">
        <v>7416343782.3176003</v>
      </c>
      <c r="E226" s="64">
        <v>3245772154.4123998</v>
      </c>
      <c r="F226" s="65">
        <v>0.43765124999999999</v>
      </c>
    </row>
    <row r="227" spans="1:6" x14ac:dyDescent="0.2">
      <c r="A227" s="62" t="s">
        <v>477</v>
      </c>
      <c r="B227" s="63" t="s">
        <v>478</v>
      </c>
      <c r="C227" s="64">
        <v>3880170277.4200001</v>
      </c>
      <c r="D227" s="64">
        <v>5234699272.2423</v>
      </c>
      <c r="E227" s="64">
        <v>-1354528994.8223</v>
      </c>
      <c r="F227" s="65">
        <v>-0.25875966</v>
      </c>
    </row>
    <row r="228" spans="1:6" x14ac:dyDescent="0.2">
      <c r="A228" s="62" t="s">
        <v>479</v>
      </c>
      <c r="B228" s="63" t="s">
        <v>480</v>
      </c>
      <c r="C228" s="64">
        <v>1380588279.6800001</v>
      </c>
      <c r="D228" s="64">
        <v>1329325949.1447001</v>
      </c>
      <c r="E228" s="64">
        <v>51262330.535300002</v>
      </c>
      <c r="F228" s="65">
        <v>3.8562650000000004E-2</v>
      </c>
    </row>
    <row r="229" spans="1:6" x14ac:dyDescent="0.2">
      <c r="A229" s="62" t="s">
        <v>481</v>
      </c>
      <c r="B229" s="63" t="s">
        <v>482</v>
      </c>
      <c r="C229" s="64">
        <v>1292897181</v>
      </c>
      <c r="D229" s="64">
        <v>1251401877</v>
      </c>
      <c r="E229" s="64">
        <v>41495304</v>
      </c>
      <c r="F229" s="65">
        <v>3.3159060000000004E-2</v>
      </c>
    </row>
    <row r="230" spans="1:6" x14ac:dyDescent="0.2">
      <c r="A230" s="62" t="s">
        <v>483</v>
      </c>
      <c r="B230" s="63" t="s">
        <v>484</v>
      </c>
      <c r="C230" s="64">
        <v>14464836</v>
      </c>
      <c r="D230" s="64">
        <v>0</v>
      </c>
      <c r="E230" s="64">
        <v>14464836</v>
      </c>
      <c r="F230" s="65">
        <v>0</v>
      </c>
    </row>
    <row r="231" spans="1:6" x14ac:dyDescent="0.2">
      <c r="A231" s="62" t="s">
        <v>485</v>
      </c>
      <c r="B231" s="63" t="s">
        <v>389</v>
      </c>
      <c r="C231" s="64">
        <v>49419116.68</v>
      </c>
      <c r="D231" s="64">
        <v>53411619.144699998</v>
      </c>
      <c r="E231" s="64">
        <v>-3992502.4646999999</v>
      </c>
      <c r="F231" s="65">
        <v>-7.4749700000000002E-2</v>
      </c>
    </row>
    <row r="232" spans="1:6" x14ac:dyDescent="0.2">
      <c r="A232" s="62" t="s">
        <v>486</v>
      </c>
      <c r="B232" s="63" t="s">
        <v>487</v>
      </c>
      <c r="C232" s="64">
        <v>14687410</v>
      </c>
      <c r="D232" s="64">
        <v>14572459</v>
      </c>
      <c r="E232" s="64">
        <v>114951</v>
      </c>
      <c r="F232" s="65">
        <v>7.8882399999999995E-3</v>
      </c>
    </row>
    <row r="233" spans="1:6" x14ac:dyDescent="0.2">
      <c r="A233" s="62" t="s">
        <v>488</v>
      </c>
      <c r="B233" s="63" t="s">
        <v>489</v>
      </c>
      <c r="C233" s="64">
        <v>9119736</v>
      </c>
      <c r="D233" s="64">
        <v>9939994</v>
      </c>
      <c r="E233" s="64">
        <v>-820258</v>
      </c>
      <c r="F233" s="65">
        <v>-8.2520980000000008E-2</v>
      </c>
    </row>
    <row r="234" spans="1:6" x14ac:dyDescent="0.2">
      <c r="A234" s="62" t="s">
        <v>490</v>
      </c>
      <c r="B234" s="63" t="s">
        <v>491</v>
      </c>
      <c r="C234" s="64">
        <v>341568306</v>
      </c>
      <c r="D234" s="64">
        <v>322425200</v>
      </c>
      <c r="E234" s="64">
        <v>19143106</v>
      </c>
      <c r="F234" s="65">
        <v>5.937224E-2</v>
      </c>
    </row>
    <row r="235" spans="1:6" x14ac:dyDescent="0.2">
      <c r="A235" s="62" t="s">
        <v>492</v>
      </c>
      <c r="B235" s="63" t="s">
        <v>493</v>
      </c>
      <c r="C235" s="64">
        <v>54107700</v>
      </c>
      <c r="D235" s="64">
        <v>51087200</v>
      </c>
      <c r="E235" s="64">
        <v>3020500</v>
      </c>
      <c r="F235" s="65">
        <v>5.9124400000000001E-2</v>
      </c>
    </row>
    <row r="236" spans="1:6" x14ac:dyDescent="0.2">
      <c r="A236" s="62" t="s">
        <v>494</v>
      </c>
      <c r="B236" s="63" t="s">
        <v>495</v>
      </c>
      <c r="C236" s="64">
        <v>111412657</v>
      </c>
      <c r="D236" s="64">
        <v>106875900</v>
      </c>
      <c r="E236" s="64">
        <v>4536757</v>
      </c>
      <c r="F236" s="65">
        <v>4.244883E-2</v>
      </c>
    </row>
    <row r="237" spans="1:6" x14ac:dyDescent="0.2">
      <c r="A237" s="62" t="s">
        <v>496</v>
      </c>
      <c r="B237" s="63" t="s">
        <v>497</v>
      </c>
      <c r="C237" s="64">
        <v>14129300</v>
      </c>
      <c r="D237" s="64">
        <v>13687600</v>
      </c>
      <c r="E237" s="64">
        <v>441700</v>
      </c>
      <c r="F237" s="65">
        <v>3.227008E-2</v>
      </c>
    </row>
    <row r="238" spans="1:6" x14ac:dyDescent="0.2">
      <c r="A238" s="62" t="s">
        <v>498</v>
      </c>
      <c r="B238" s="63" t="s">
        <v>499</v>
      </c>
      <c r="C238" s="64">
        <v>86971809</v>
      </c>
      <c r="D238" s="64">
        <v>0</v>
      </c>
      <c r="E238" s="64">
        <v>86971809</v>
      </c>
      <c r="F238" s="65">
        <v>0</v>
      </c>
    </row>
    <row r="239" spans="1:6" x14ac:dyDescent="0.2">
      <c r="A239" s="62" t="s">
        <v>500</v>
      </c>
      <c r="B239" s="63" t="s">
        <v>501</v>
      </c>
      <c r="C239" s="64">
        <v>74946840</v>
      </c>
      <c r="D239" s="64">
        <v>150774500</v>
      </c>
      <c r="E239" s="64">
        <v>-75827660</v>
      </c>
      <c r="F239" s="65">
        <v>-0.50292097999999996</v>
      </c>
    </row>
    <row r="240" spans="1:6" x14ac:dyDescent="0.2">
      <c r="A240" s="62" t="s">
        <v>502</v>
      </c>
      <c r="B240" s="63" t="s">
        <v>503</v>
      </c>
      <c r="C240" s="64">
        <v>68559800</v>
      </c>
      <c r="D240" s="64">
        <v>63914600</v>
      </c>
      <c r="E240" s="64">
        <v>4645200</v>
      </c>
      <c r="F240" s="65">
        <v>7.2678229999999996E-2</v>
      </c>
    </row>
    <row r="241" spans="1:6" x14ac:dyDescent="0.2">
      <c r="A241" s="62" t="s">
        <v>504</v>
      </c>
      <c r="B241" s="63" t="s">
        <v>505</v>
      </c>
      <c r="C241" s="64">
        <v>40586700</v>
      </c>
      <c r="D241" s="64">
        <v>38319000</v>
      </c>
      <c r="E241" s="64">
        <v>2267700</v>
      </c>
      <c r="F241" s="65">
        <v>5.9179519999999999E-2</v>
      </c>
    </row>
    <row r="242" spans="1:6" x14ac:dyDescent="0.2">
      <c r="A242" s="62" t="s">
        <v>506</v>
      </c>
      <c r="B242" s="63" t="s">
        <v>507</v>
      </c>
      <c r="C242" s="64">
        <v>27973100</v>
      </c>
      <c r="D242" s="64">
        <v>6403900</v>
      </c>
      <c r="E242" s="64">
        <v>21569200</v>
      </c>
      <c r="F242" s="65">
        <v>3.3681350399999999</v>
      </c>
    </row>
    <row r="243" spans="1:6" x14ac:dyDescent="0.2">
      <c r="A243" s="62" t="s">
        <v>508</v>
      </c>
      <c r="B243" s="63" t="s">
        <v>509</v>
      </c>
      <c r="C243" s="64">
        <v>0</v>
      </c>
      <c r="D243" s="64">
        <v>6403900</v>
      </c>
      <c r="E243" s="64">
        <v>-6403900</v>
      </c>
      <c r="F243" s="65">
        <v>-1</v>
      </c>
    </row>
    <row r="244" spans="1:6" x14ac:dyDescent="0.2">
      <c r="A244" s="62" t="s">
        <v>510</v>
      </c>
      <c r="B244" s="63" t="s">
        <v>511</v>
      </c>
      <c r="C244" s="64">
        <v>0</v>
      </c>
      <c r="D244" s="64">
        <v>12787800</v>
      </c>
      <c r="E244" s="64">
        <v>-12787800</v>
      </c>
      <c r="F244" s="65">
        <v>-1</v>
      </c>
    </row>
    <row r="245" spans="1:6" x14ac:dyDescent="0.2">
      <c r="A245" s="62" t="s">
        <v>512</v>
      </c>
      <c r="B245" s="63" t="s">
        <v>513</v>
      </c>
      <c r="C245" s="64">
        <v>374433608</v>
      </c>
      <c r="D245" s="64">
        <v>374538871.3276</v>
      </c>
      <c r="E245" s="64">
        <v>-105263.3276</v>
      </c>
      <c r="F245" s="65">
        <v>-2.8105000000000003E-4</v>
      </c>
    </row>
    <row r="246" spans="1:6" x14ac:dyDescent="0.2">
      <c r="A246" s="62" t="s">
        <v>514</v>
      </c>
      <c r="B246" s="63" t="s">
        <v>381</v>
      </c>
      <c r="C246" s="64">
        <v>0</v>
      </c>
      <c r="D246" s="64">
        <v>59232966.421099998</v>
      </c>
      <c r="E246" s="64">
        <v>-59232966.421099998</v>
      </c>
      <c r="F246" s="65">
        <v>-1</v>
      </c>
    </row>
    <row r="247" spans="1:6" x14ac:dyDescent="0.2">
      <c r="A247" s="62" t="s">
        <v>515</v>
      </c>
      <c r="B247" s="63" t="s">
        <v>377</v>
      </c>
      <c r="C247" s="64">
        <v>124817221</v>
      </c>
      <c r="D247" s="64">
        <v>97853620.830599993</v>
      </c>
      <c r="E247" s="64">
        <v>26963600.169399999</v>
      </c>
      <c r="F247" s="65">
        <v>0.27555035999999999</v>
      </c>
    </row>
    <row r="248" spans="1:6" x14ac:dyDescent="0.2">
      <c r="A248" s="62" t="s">
        <v>516</v>
      </c>
      <c r="B248" s="63" t="s">
        <v>517</v>
      </c>
      <c r="C248" s="64">
        <v>7375247</v>
      </c>
      <c r="D248" s="64">
        <v>11873761.2315</v>
      </c>
      <c r="E248" s="64">
        <v>-4498514.2314999998</v>
      </c>
      <c r="F248" s="65">
        <v>-0.37886176999999999</v>
      </c>
    </row>
    <row r="249" spans="1:6" x14ac:dyDescent="0.2">
      <c r="A249" s="62" t="s">
        <v>518</v>
      </c>
      <c r="B249" s="63" t="s">
        <v>383</v>
      </c>
      <c r="C249" s="64">
        <v>70811873</v>
      </c>
      <c r="D249" s="64">
        <v>56992107.431299999</v>
      </c>
      <c r="E249" s="64">
        <v>13819765.568700001</v>
      </c>
      <c r="F249" s="65">
        <v>0.2424856</v>
      </c>
    </row>
    <row r="250" spans="1:6" x14ac:dyDescent="0.2">
      <c r="A250" s="62" t="s">
        <v>519</v>
      </c>
      <c r="B250" s="63" t="s">
        <v>387</v>
      </c>
      <c r="C250" s="64">
        <v>115074104</v>
      </c>
      <c r="D250" s="64">
        <v>99584960.772</v>
      </c>
      <c r="E250" s="64">
        <v>15489143.228</v>
      </c>
      <c r="F250" s="65">
        <v>0.15553697</v>
      </c>
    </row>
    <row r="251" spans="1:6" x14ac:dyDescent="0.2">
      <c r="A251" s="62" t="s">
        <v>520</v>
      </c>
      <c r="B251" s="63" t="s">
        <v>385</v>
      </c>
      <c r="C251" s="64">
        <v>56355163</v>
      </c>
      <c r="D251" s="64">
        <v>49001454.641099997</v>
      </c>
      <c r="E251" s="64">
        <v>7353708.3589000003</v>
      </c>
      <c r="F251" s="65">
        <v>0.15007123</v>
      </c>
    </row>
    <row r="252" spans="1:6" x14ac:dyDescent="0.2">
      <c r="A252" s="62" t="s">
        <v>521</v>
      </c>
      <c r="B252" s="63" t="s">
        <v>522</v>
      </c>
      <c r="C252" s="64">
        <v>739544541</v>
      </c>
      <c r="D252" s="64">
        <v>450340443.19999999</v>
      </c>
      <c r="E252" s="64">
        <v>289204097.80000001</v>
      </c>
      <c r="F252" s="65">
        <v>0.64218993000000002</v>
      </c>
    </row>
    <row r="253" spans="1:6" x14ac:dyDescent="0.2">
      <c r="A253" s="62" t="s">
        <v>523</v>
      </c>
      <c r="B253" s="63" t="s">
        <v>524</v>
      </c>
      <c r="C253" s="64">
        <v>104373333</v>
      </c>
      <c r="D253" s="64">
        <v>0</v>
      </c>
      <c r="E253" s="64">
        <v>104373333</v>
      </c>
      <c r="F253" s="65">
        <v>0</v>
      </c>
    </row>
    <row r="254" spans="1:6" x14ac:dyDescent="0.2">
      <c r="A254" s="62" t="s">
        <v>525</v>
      </c>
      <c r="B254" s="63" t="s">
        <v>334</v>
      </c>
      <c r="C254" s="64">
        <v>535416000</v>
      </c>
      <c r="D254" s="64">
        <v>352200000</v>
      </c>
      <c r="E254" s="64">
        <v>183216000</v>
      </c>
      <c r="F254" s="65">
        <v>0.52020443000000005</v>
      </c>
    </row>
    <row r="255" spans="1:6" x14ac:dyDescent="0.2">
      <c r="A255" s="62" t="s">
        <v>526</v>
      </c>
      <c r="B255" s="63" t="s">
        <v>527</v>
      </c>
      <c r="C255" s="64">
        <v>92551907</v>
      </c>
      <c r="D255" s="64">
        <v>95435660</v>
      </c>
      <c r="E255" s="64">
        <v>-2883753</v>
      </c>
      <c r="F255" s="65">
        <v>-3.0216719999999999E-2</v>
      </c>
    </row>
    <row r="256" spans="1:6" x14ac:dyDescent="0.2">
      <c r="A256" s="62" t="s">
        <v>528</v>
      </c>
      <c r="B256" s="63" t="s">
        <v>529</v>
      </c>
      <c r="C256" s="64">
        <v>7203301</v>
      </c>
      <c r="D256" s="64">
        <v>2704783.2</v>
      </c>
      <c r="E256" s="64">
        <v>4498517.8</v>
      </c>
      <c r="F256" s="65">
        <v>1.6631713000000001</v>
      </c>
    </row>
    <row r="257" spans="1:6" x14ac:dyDescent="0.2">
      <c r="A257" s="62" t="s">
        <v>530</v>
      </c>
      <c r="B257" s="63" t="s">
        <v>531</v>
      </c>
      <c r="C257" s="64">
        <v>935927669.74000001</v>
      </c>
      <c r="D257" s="64">
        <v>2627892704.1999998</v>
      </c>
      <c r="E257" s="64">
        <v>-1691965034.46</v>
      </c>
      <c r="F257" s="65">
        <v>-0.64384859999999999</v>
      </c>
    </row>
    <row r="258" spans="1:6" x14ac:dyDescent="0.2">
      <c r="A258" s="62" t="s">
        <v>532</v>
      </c>
      <c r="B258" s="63" t="s">
        <v>533</v>
      </c>
      <c r="C258" s="64">
        <v>42167900</v>
      </c>
      <c r="D258" s="64">
        <v>0</v>
      </c>
      <c r="E258" s="64">
        <v>42167900</v>
      </c>
      <c r="F258" s="65">
        <v>0</v>
      </c>
    </row>
    <row r="259" spans="1:6" x14ac:dyDescent="0.2">
      <c r="A259" s="62" t="s">
        <v>534</v>
      </c>
      <c r="B259" s="63" t="s">
        <v>535</v>
      </c>
      <c r="C259" s="64">
        <v>0</v>
      </c>
      <c r="D259" s="64">
        <v>34136045</v>
      </c>
      <c r="E259" s="64">
        <v>-34136045</v>
      </c>
      <c r="F259" s="65">
        <v>-1</v>
      </c>
    </row>
    <row r="260" spans="1:6" x14ac:dyDescent="0.2">
      <c r="A260" s="62" t="s">
        <v>536</v>
      </c>
      <c r="B260" s="63" t="s">
        <v>537</v>
      </c>
      <c r="C260" s="64">
        <v>85265021</v>
      </c>
      <c r="D260" s="64">
        <v>119159921.39</v>
      </c>
      <c r="E260" s="64">
        <v>-33894900.390000001</v>
      </c>
      <c r="F260" s="65">
        <v>-0.28444882999999999</v>
      </c>
    </row>
    <row r="261" spans="1:6" x14ac:dyDescent="0.2">
      <c r="A261" s="62" t="s">
        <v>538</v>
      </c>
      <c r="B261" s="63" t="s">
        <v>155</v>
      </c>
      <c r="C261" s="64">
        <v>37199062</v>
      </c>
      <c r="D261" s="64">
        <v>67422617.560000002</v>
      </c>
      <c r="E261" s="64">
        <v>-30223555.559999999</v>
      </c>
      <c r="F261" s="65">
        <v>-0.44827028000000002</v>
      </c>
    </row>
    <row r="262" spans="1:6" x14ac:dyDescent="0.2">
      <c r="A262" s="62" t="s">
        <v>539</v>
      </c>
      <c r="B262" s="63" t="s">
        <v>540</v>
      </c>
      <c r="C262" s="64">
        <v>32738495</v>
      </c>
      <c r="D262" s="64">
        <v>8880921.3399999999</v>
      </c>
      <c r="E262" s="64">
        <v>23857573.66</v>
      </c>
      <c r="F262" s="65">
        <v>2.6863849800000001</v>
      </c>
    </row>
    <row r="263" spans="1:6" x14ac:dyDescent="0.2">
      <c r="A263" s="62" t="s">
        <v>541</v>
      </c>
      <c r="B263" s="63" t="s">
        <v>542</v>
      </c>
      <c r="C263" s="64">
        <v>30227674.079999998</v>
      </c>
      <c r="D263" s="64">
        <v>109235557.42</v>
      </c>
      <c r="E263" s="64">
        <v>-79007883.340000004</v>
      </c>
      <c r="F263" s="65">
        <v>-0.72327989999999998</v>
      </c>
    </row>
    <row r="264" spans="1:6" x14ac:dyDescent="0.2">
      <c r="A264" s="62" t="s">
        <v>543</v>
      </c>
      <c r="B264" s="63" t="s">
        <v>366</v>
      </c>
      <c r="C264" s="64">
        <v>69051619</v>
      </c>
      <c r="D264" s="64">
        <v>53085363</v>
      </c>
      <c r="E264" s="64">
        <v>15966256</v>
      </c>
      <c r="F264" s="65">
        <v>0.30076569000000003</v>
      </c>
    </row>
    <row r="265" spans="1:6" x14ac:dyDescent="0.2">
      <c r="A265" s="62" t="s">
        <v>544</v>
      </c>
      <c r="B265" s="63" t="s">
        <v>338</v>
      </c>
      <c r="C265" s="64">
        <v>0</v>
      </c>
      <c r="D265" s="64">
        <v>35874999</v>
      </c>
      <c r="E265" s="64">
        <v>-35874999</v>
      </c>
      <c r="F265" s="65">
        <v>-1</v>
      </c>
    </row>
    <row r="266" spans="1:6" x14ac:dyDescent="0.2">
      <c r="A266" s="62" t="s">
        <v>545</v>
      </c>
      <c r="B266" s="63" t="s">
        <v>546</v>
      </c>
      <c r="C266" s="64">
        <v>6993384</v>
      </c>
      <c r="D266" s="64">
        <v>3781785</v>
      </c>
      <c r="E266" s="64">
        <v>3211599</v>
      </c>
      <c r="F266" s="65">
        <v>0.84922834000000003</v>
      </c>
    </row>
    <row r="267" spans="1:6" x14ac:dyDescent="0.2">
      <c r="A267" s="62" t="s">
        <v>547</v>
      </c>
      <c r="B267" s="63" t="s">
        <v>548</v>
      </c>
      <c r="C267" s="64">
        <v>12018061</v>
      </c>
      <c r="D267" s="64">
        <v>103915291</v>
      </c>
      <c r="E267" s="64">
        <v>-91897230</v>
      </c>
      <c r="F267" s="65">
        <v>-0.88434752000000005</v>
      </c>
    </row>
    <row r="268" spans="1:6" x14ac:dyDescent="0.2">
      <c r="A268" s="62" t="s">
        <v>549</v>
      </c>
      <c r="B268" s="63" t="s">
        <v>550</v>
      </c>
      <c r="C268" s="64">
        <v>395600</v>
      </c>
      <c r="D268" s="64">
        <v>0</v>
      </c>
      <c r="E268" s="64">
        <v>395600</v>
      </c>
      <c r="F268" s="65">
        <v>0</v>
      </c>
    </row>
    <row r="269" spans="1:6" x14ac:dyDescent="0.2">
      <c r="A269" s="62" t="s">
        <v>551</v>
      </c>
      <c r="B269" s="63" t="s">
        <v>552</v>
      </c>
      <c r="C269" s="64">
        <v>3686500</v>
      </c>
      <c r="D269" s="64">
        <v>2584300</v>
      </c>
      <c r="E269" s="64">
        <v>1102200</v>
      </c>
      <c r="F269" s="65">
        <v>0.42649847000000002</v>
      </c>
    </row>
    <row r="270" spans="1:6" x14ac:dyDescent="0.2">
      <c r="A270" s="62" t="s">
        <v>553</v>
      </c>
      <c r="B270" s="63" t="s">
        <v>554</v>
      </c>
      <c r="C270" s="64">
        <v>78670688.560000002</v>
      </c>
      <c r="D270" s="64">
        <v>0</v>
      </c>
      <c r="E270" s="64">
        <v>78670688.560000002</v>
      </c>
      <c r="F270" s="65">
        <v>0</v>
      </c>
    </row>
    <row r="271" spans="1:6" x14ac:dyDescent="0.2">
      <c r="A271" s="62" t="s">
        <v>555</v>
      </c>
      <c r="B271" s="63" t="s">
        <v>556</v>
      </c>
      <c r="C271" s="64">
        <v>2898781</v>
      </c>
      <c r="D271" s="64">
        <v>2118436</v>
      </c>
      <c r="E271" s="64">
        <v>780345</v>
      </c>
      <c r="F271" s="65">
        <v>0.36835901999999998</v>
      </c>
    </row>
    <row r="272" spans="1:6" x14ac:dyDescent="0.2">
      <c r="A272" s="62" t="s">
        <v>557</v>
      </c>
      <c r="B272" s="63" t="s">
        <v>558</v>
      </c>
      <c r="C272" s="64">
        <v>450000000</v>
      </c>
      <c r="D272" s="64">
        <v>746924470.5</v>
      </c>
      <c r="E272" s="64">
        <v>-296924470.5</v>
      </c>
      <c r="F272" s="65">
        <v>-0.39752945000000001</v>
      </c>
    </row>
    <row r="273" spans="1:6" x14ac:dyDescent="0.2">
      <c r="A273" s="62" t="s">
        <v>559</v>
      </c>
      <c r="B273" s="63" t="s">
        <v>441</v>
      </c>
      <c r="C273" s="64">
        <v>0</v>
      </c>
      <c r="D273" s="64">
        <v>22757364</v>
      </c>
      <c r="E273" s="64">
        <v>-22757364</v>
      </c>
      <c r="F273" s="65">
        <v>-1</v>
      </c>
    </row>
    <row r="274" spans="1:6" x14ac:dyDescent="0.2">
      <c r="A274" s="62" t="s">
        <v>560</v>
      </c>
      <c r="B274" s="63" t="s">
        <v>561</v>
      </c>
      <c r="C274" s="64">
        <v>35005781</v>
      </c>
      <c r="D274" s="64">
        <v>9058892.1999999993</v>
      </c>
      <c r="E274" s="64">
        <v>25946888.800000001</v>
      </c>
      <c r="F274" s="65">
        <v>2.8642452299999999</v>
      </c>
    </row>
    <row r="275" spans="1:6" x14ac:dyDescent="0.2">
      <c r="A275" s="62" t="s">
        <v>562</v>
      </c>
      <c r="B275" s="63" t="s">
        <v>563</v>
      </c>
      <c r="C275" s="64">
        <v>1116424</v>
      </c>
      <c r="D275" s="64">
        <v>100229673</v>
      </c>
      <c r="E275" s="64">
        <v>-99113249</v>
      </c>
      <c r="F275" s="65">
        <v>-0.98886134000000003</v>
      </c>
    </row>
    <row r="276" spans="1:6" x14ac:dyDescent="0.2">
      <c r="A276" s="62" t="s">
        <v>564</v>
      </c>
      <c r="B276" s="63" t="s">
        <v>336</v>
      </c>
      <c r="C276" s="64">
        <v>31013020</v>
      </c>
      <c r="D276" s="64">
        <v>1204420604.25</v>
      </c>
      <c r="E276" s="64">
        <v>-1173407584.25</v>
      </c>
      <c r="F276" s="65">
        <v>-0.97425066999999999</v>
      </c>
    </row>
    <row r="277" spans="1:6" x14ac:dyDescent="0.2">
      <c r="A277" s="62" t="s">
        <v>565</v>
      </c>
      <c r="B277" s="63" t="s">
        <v>566</v>
      </c>
      <c r="C277" s="64">
        <v>17479659.100000001</v>
      </c>
      <c r="D277" s="64">
        <v>4306463.54</v>
      </c>
      <c r="E277" s="64">
        <v>13173195.560000001</v>
      </c>
      <c r="F277" s="65">
        <v>3.0589358199999999</v>
      </c>
    </row>
    <row r="278" spans="1:6" x14ac:dyDescent="0.2">
      <c r="A278" s="62" t="s">
        <v>567</v>
      </c>
      <c r="B278" s="63" t="s">
        <v>568</v>
      </c>
      <c r="C278" s="64">
        <v>39548073</v>
      </c>
      <c r="D278" s="64">
        <v>66261504.369999997</v>
      </c>
      <c r="E278" s="64">
        <v>-26713431.370000001</v>
      </c>
      <c r="F278" s="65">
        <v>-0.4031516</v>
      </c>
    </row>
    <row r="279" spans="1:6" x14ac:dyDescent="0.2">
      <c r="A279" s="62" t="s">
        <v>569</v>
      </c>
      <c r="B279" s="63" t="s">
        <v>570</v>
      </c>
      <c r="C279" s="64">
        <v>39147921</v>
      </c>
      <c r="D279" s="64">
        <v>58721844</v>
      </c>
      <c r="E279" s="64">
        <v>-19573923</v>
      </c>
      <c r="F279" s="65">
        <v>-0.33333290999999998</v>
      </c>
    </row>
    <row r="280" spans="1:6" x14ac:dyDescent="0.2">
      <c r="A280" s="62" t="s">
        <v>571</v>
      </c>
      <c r="B280" s="63" t="s">
        <v>352</v>
      </c>
      <c r="C280" s="64">
        <v>0</v>
      </c>
      <c r="D280" s="64">
        <v>28647</v>
      </c>
      <c r="E280" s="64">
        <v>-28647</v>
      </c>
      <c r="F280" s="65">
        <v>-1</v>
      </c>
    </row>
    <row r="281" spans="1:6" x14ac:dyDescent="0.2">
      <c r="A281" s="62" t="s">
        <v>572</v>
      </c>
      <c r="B281" s="63" t="s">
        <v>573</v>
      </c>
      <c r="C281" s="64">
        <v>48952</v>
      </c>
      <c r="D281" s="64">
        <v>0</v>
      </c>
      <c r="E281" s="64">
        <v>48952</v>
      </c>
      <c r="F281" s="65">
        <v>0</v>
      </c>
    </row>
    <row r="282" spans="1:6" x14ac:dyDescent="0.2">
      <c r="A282" s="62" t="s">
        <v>574</v>
      </c>
      <c r="B282" s="63" t="s">
        <v>575</v>
      </c>
      <c r="C282" s="64">
        <v>264000</v>
      </c>
      <c r="D282" s="64">
        <v>0</v>
      </c>
      <c r="E282" s="64">
        <v>264000</v>
      </c>
      <c r="F282" s="65">
        <v>0</v>
      </c>
    </row>
    <row r="283" spans="1:6" x14ac:dyDescent="0.2">
      <c r="A283" s="62" t="s">
        <v>576</v>
      </c>
      <c r="B283" s="63" t="s">
        <v>577</v>
      </c>
      <c r="C283" s="64">
        <v>87200</v>
      </c>
      <c r="D283" s="64">
        <v>7511013.3700000001</v>
      </c>
      <c r="E283" s="64">
        <v>-7423813.3700000001</v>
      </c>
      <c r="F283" s="65">
        <v>-0.98839038000000001</v>
      </c>
    </row>
    <row r="284" spans="1:6" x14ac:dyDescent="0.2">
      <c r="A284" s="62" t="s">
        <v>578</v>
      </c>
      <c r="B284" s="63" t="s">
        <v>579</v>
      </c>
      <c r="C284" s="64">
        <v>6229884253.29</v>
      </c>
      <c r="D284" s="64">
        <v>1821010118.9052999</v>
      </c>
      <c r="E284" s="64">
        <v>4408874134.3846998</v>
      </c>
      <c r="F284" s="65">
        <v>2.4211145699999999</v>
      </c>
    </row>
    <row r="285" spans="1:6" x14ac:dyDescent="0.2">
      <c r="A285" s="62" t="s">
        <v>580</v>
      </c>
      <c r="B285" s="63" t="s">
        <v>480</v>
      </c>
      <c r="C285" s="64">
        <v>154380253.61000001</v>
      </c>
      <c r="D285" s="64">
        <v>133600749.4383</v>
      </c>
      <c r="E285" s="64">
        <v>20779504.171700001</v>
      </c>
      <c r="F285" s="65">
        <v>0.15553433999999999</v>
      </c>
    </row>
    <row r="286" spans="1:6" x14ac:dyDescent="0.2">
      <c r="A286" s="62" t="s">
        <v>581</v>
      </c>
      <c r="B286" s="63" t="s">
        <v>482</v>
      </c>
      <c r="C286" s="64">
        <v>137433254</v>
      </c>
      <c r="D286" s="64">
        <v>115239151</v>
      </c>
      <c r="E286" s="64">
        <v>22194103</v>
      </c>
      <c r="F286" s="65">
        <v>0.19259169000000001</v>
      </c>
    </row>
    <row r="287" spans="1:6" x14ac:dyDescent="0.2">
      <c r="A287" s="62" t="s">
        <v>582</v>
      </c>
      <c r="B287" s="63" t="s">
        <v>389</v>
      </c>
      <c r="C287" s="64">
        <v>173547.61000000002</v>
      </c>
      <c r="D287" s="64">
        <v>5040811.4382999996</v>
      </c>
      <c r="E287" s="64">
        <v>-4867263.8283000002</v>
      </c>
      <c r="F287" s="65">
        <v>-0.96557148999999998</v>
      </c>
    </row>
    <row r="288" spans="1:6" x14ac:dyDescent="0.2">
      <c r="A288" s="62" t="s">
        <v>583</v>
      </c>
      <c r="B288" s="63" t="s">
        <v>487</v>
      </c>
      <c r="C288" s="64">
        <v>10353314</v>
      </c>
      <c r="D288" s="64">
        <v>7924288</v>
      </c>
      <c r="E288" s="64">
        <v>2429026</v>
      </c>
      <c r="F288" s="65">
        <v>0.30652923999999998</v>
      </c>
    </row>
    <row r="289" spans="1:6" x14ac:dyDescent="0.2">
      <c r="A289" s="62" t="s">
        <v>584</v>
      </c>
      <c r="B289" s="63" t="s">
        <v>489</v>
      </c>
      <c r="C289" s="64">
        <v>6420138</v>
      </c>
      <c r="D289" s="64">
        <v>5396499</v>
      </c>
      <c r="E289" s="64">
        <v>1023639</v>
      </c>
      <c r="F289" s="65">
        <v>0.18968576000000001</v>
      </c>
    </row>
    <row r="290" spans="1:6" x14ac:dyDescent="0.2">
      <c r="A290" s="62" t="s">
        <v>585</v>
      </c>
      <c r="B290" s="63" t="s">
        <v>586</v>
      </c>
      <c r="C290" s="64">
        <v>119314028</v>
      </c>
      <c r="D290" s="64">
        <v>131328236.3468</v>
      </c>
      <c r="E290" s="64">
        <v>-12014208.346799999</v>
      </c>
      <c r="F290" s="65">
        <v>-9.1482290000000008E-2</v>
      </c>
    </row>
    <row r="291" spans="1:6" x14ac:dyDescent="0.2">
      <c r="A291" s="62" t="s">
        <v>587</v>
      </c>
      <c r="B291" s="63" t="s">
        <v>588</v>
      </c>
      <c r="C291" s="64">
        <v>119314028</v>
      </c>
      <c r="D291" s="64">
        <v>131328236.3468</v>
      </c>
      <c r="E291" s="64">
        <v>-12014208.346799999</v>
      </c>
      <c r="F291" s="65">
        <v>-9.1482290000000008E-2</v>
      </c>
    </row>
    <row r="292" spans="1:6" x14ac:dyDescent="0.2">
      <c r="A292" s="62" t="s">
        <v>589</v>
      </c>
      <c r="B292" s="63" t="s">
        <v>491</v>
      </c>
      <c r="C292" s="64">
        <v>45769592</v>
      </c>
      <c r="D292" s="64">
        <v>33463100</v>
      </c>
      <c r="E292" s="64">
        <v>12306492</v>
      </c>
      <c r="F292" s="65">
        <v>0.36776306000000003</v>
      </c>
    </row>
    <row r="293" spans="1:6" x14ac:dyDescent="0.2">
      <c r="A293" s="62" t="s">
        <v>590</v>
      </c>
      <c r="B293" s="63" t="s">
        <v>493</v>
      </c>
      <c r="C293" s="64">
        <v>7113400</v>
      </c>
      <c r="D293" s="64">
        <v>5023400</v>
      </c>
      <c r="E293" s="64">
        <v>2090000</v>
      </c>
      <c r="F293" s="65">
        <v>0.41605287000000002</v>
      </c>
    </row>
    <row r="294" spans="1:6" x14ac:dyDescent="0.2">
      <c r="A294" s="62" t="s">
        <v>591</v>
      </c>
      <c r="B294" s="63" t="s">
        <v>495</v>
      </c>
      <c r="C294" s="64">
        <v>16847942</v>
      </c>
      <c r="D294" s="64">
        <v>10674300</v>
      </c>
      <c r="E294" s="64">
        <v>6173642</v>
      </c>
      <c r="F294" s="65">
        <v>0.57836505000000005</v>
      </c>
    </row>
    <row r="295" spans="1:6" x14ac:dyDescent="0.2">
      <c r="A295" s="62" t="s">
        <v>592</v>
      </c>
      <c r="B295" s="63" t="s">
        <v>497</v>
      </c>
      <c r="C295" s="64">
        <v>2675600</v>
      </c>
      <c r="D295" s="64">
        <v>2700300</v>
      </c>
      <c r="E295" s="64">
        <v>-24700</v>
      </c>
      <c r="F295" s="65">
        <v>-9.1471299999999998E-3</v>
      </c>
    </row>
    <row r="296" spans="1:6" x14ac:dyDescent="0.2">
      <c r="A296" s="62" t="s">
        <v>593</v>
      </c>
      <c r="B296" s="63" t="s">
        <v>499</v>
      </c>
      <c r="C296" s="64">
        <v>8945209</v>
      </c>
      <c r="D296" s="64">
        <v>0</v>
      </c>
      <c r="E296" s="64">
        <v>8945209</v>
      </c>
      <c r="F296" s="65">
        <v>0</v>
      </c>
    </row>
    <row r="297" spans="1:6" x14ac:dyDescent="0.2">
      <c r="A297" s="62" t="s">
        <v>594</v>
      </c>
      <c r="B297" s="63" t="s">
        <v>501</v>
      </c>
      <c r="C297" s="64">
        <v>10187441</v>
      </c>
      <c r="D297" s="64">
        <v>15065100</v>
      </c>
      <c r="E297" s="64">
        <v>-4877659</v>
      </c>
      <c r="F297" s="65">
        <v>-0.32377210000000001</v>
      </c>
    </row>
    <row r="298" spans="1:6" x14ac:dyDescent="0.2">
      <c r="A298" s="62" t="s">
        <v>595</v>
      </c>
      <c r="B298" s="63" t="s">
        <v>503</v>
      </c>
      <c r="C298" s="64">
        <v>7982300</v>
      </c>
      <c r="D298" s="64">
        <v>6296900</v>
      </c>
      <c r="E298" s="64">
        <v>1685400</v>
      </c>
      <c r="F298" s="65">
        <v>0.26765550999999999</v>
      </c>
    </row>
    <row r="299" spans="1:6" x14ac:dyDescent="0.2">
      <c r="A299" s="62" t="s">
        <v>596</v>
      </c>
      <c r="B299" s="63" t="s">
        <v>505</v>
      </c>
      <c r="C299" s="64">
        <v>5335800</v>
      </c>
      <c r="D299" s="64">
        <v>3768100</v>
      </c>
      <c r="E299" s="64">
        <v>1567700</v>
      </c>
      <c r="F299" s="65">
        <v>0.41604521999999999</v>
      </c>
    </row>
    <row r="300" spans="1:6" x14ac:dyDescent="0.2">
      <c r="A300" s="62" t="s">
        <v>597</v>
      </c>
      <c r="B300" s="63" t="s">
        <v>507</v>
      </c>
      <c r="C300" s="64">
        <v>2646500</v>
      </c>
      <c r="D300" s="64">
        <v>633700</v>
      </c>
      <c r="E300" s="64">
        <v>2012800</v>
      </c>
      <c r="F300" s="65">
        <v>3.17626637</v>
      </c>
    </row>
    <row r="301" spans="1:6" x14ac:dyDescent="0.2">
      <c r="A301" s="62" t="s">
        <v>598</v>
      </c>
      <c r="B301" s="63" t="s">
        <v>599</v>
      </c>
      <c r="C301" s="64">
        <v>0</v>
      </c>
      <c r="D301" s="64">
        <v>633700</v>
      </c>
      <c r="E301" s="64">
        <v>-633700</v>
      </c>
      <c r="F301" s="65">
        <v>-1</v>
      </c>
    </row>
    <row r="302" spans="1:6" x14ac:dyDescent="0.2">
      <c r="A302" s="62" t="s">
        <v>600</v>
      </c>
      <c r="B302" s="63" t="s">
        <v>601</v>
      </c>
      <c r="C302" s="64">
        <v>0</v>
      </c>
      <c r="D302" s="64">
        <v>1261400</v>
      </c>
      <c r="E302" s="64">
        <v>-1261400</v>
      </c>
      <c r="F302" s="65">
        <v>-1</v>
      </c>
    </row>
    <row r="303" spans="1:6" x14ac:dyDescent="0.2">
      <c r="A303" s="62" t="s">
        <v>602</v>
      </c>
      <c r="B303" s="63" t="s">
        <v>513</v>
      </c>
      <c r="C303" s="64">
        <v>876736</v>
      </c>
      <c r="D303" s="64">
        <v>39126610.180200003</v>
      </c>
      <c r="E303" s="64">
        <v>-38249874.180200003</v>
      </c>
      <c r="F303" s="65">
        <v>-0.97759233000000001</v>
      </c>
    </row>
    <row r="304" spans="1:6" x14ac:dyDescent="0.2">
      <c r="A304" s="62" t="s">
        <v>603</v>
      </c>
      <c r="B304" s="63" t="s">
        <v>381</v>
      </c>
      <c r="C304" s="64">
        <v>0</v>
      </c>
      <c r="D304" s="64">
        <v>5386923.4901999999</v>
      </c>
      <c r="E304" s="64">
        <v>-5386923.4901999999</v>
      </c>
      <c r="F304" s="65">
        <v>-1</v>
      </c>
    </row>
    <row r="305" spans="1:6" x14ac:dyDescent="0.2">
      <c r="A305" s="62" t="s">
        <v>604</v>
      </c>
      <c r="B305" s="63" t="s">
        <v>377</v>
      </c>
      <c r="C305" s="64">
        <v>288466</v>
      </c>
      <c r="D305" s="64">
        <v>10723850.979800001</v>
      </c>
      <c r="E305" s="64">
        <v>-10435384.979800001</v>
      </c>
      <c r="F305" s="65">
        <v>-0.97310052000000002</v>
      </c>
    </row>
    <row r="306" spans="1:6" x14ac:dyDescent="0.2">
      <c r="A306" s="62" t="s">
        <v>605</v>
      </c>
      <c r="B306" s="63" t="s">
        <v>517</v>
      </c>
      <c r="C306" s="64">
        <v>34273</v>
      </c>
      <c r="D306" s="64">
        <v>1279090.0648000001</v>
      </c>
      <c r="E306" s="64">
        <v>-1244817.0648000001</v>
      </c>
      <c r="F306" s="65">
        <v>-0.97320517000000006</v>
      </c>
    </row>
    <row r="307" spans="1:6" x14ac:dyDescent="0.2">
      <c r="A307" s="62" t="s">
        <v>606</v>
      </c>
      <c r="B307" s="63" t="s">
        <v>383</v>
      </c>
      <c r="C307" s="64">
        <v>137102</v>
      </c>
      <c r="D307" s="64">
        <v>5398820.9264000002</v>
      </c>
      <c r="E307" s="64">
        <v>-5261718.9264000002</v>
      </c>
      <c r="F307" s="65">
        <v>-0.97460520000000006</v>
      </c>
    </row>
    <row r="308" spans="1:6" x14ac:dyDescent="0.2">
      <c r="A308" s="62" t="s">
        <v>607</v>
      </c>
      <c r="B308" s="63" t="s">
        <v>387</v>
      </c>
      <c r="C308" s="64">
        <v>250294</v>
      </c>
      <c r="D308" s="64">
        <v>10963336.228800001</v>
      </c>
      <c r="E308" s="64">
        <v>-10713042.228800001</v>
      </c>
      <c r="F308" s="65">
        <v>-0.97716990999999997</v>
      </c>
    </row>
    <row r="309" spans="1:6" x14ac:dyDescent="0.2">
      <c r="A309" s="62" t="s">
        <v>608</v>
      </c>
      <c r="B309" s="63" t="s">
        <v>385</v>
      </c>
      <c r="C309" s="64">
        <v>166601</v>
      </c>
      <c r="D309" s="64">
        <v>5374588.4901999999</v>
      </c>
      <c r="E309" s="64">
        <v>-5207987.4901999999</v>
      </c>
      <c r="F309" s="65">
        <v>-0.96900209000000004</v>
      </c>
    </row>
    <row r="310" spans="1:6" x14ac:dyDescent="0.2">
      <c r="A310" s="62" t="s">
        <v>609</v>
      </c>
      <c r="B310" s="63" t="s">
        <v>531</v>
      </c>
      <c r="C310" s="64">
        <v>5855360133.6800003</v>
      </c>
      <c r="D310" s="64">
        <v>1472158257.6099999</v>
      </c>
      <c r="E310" s="64">
        <v>4383201876.0699997</v>
      </c>
      <c r="F310" s="65">
        <v>2.9773985600000001</v>
      </c>
    </row>
    <row r="311" spans="1:6" x14ac:dyDescent="0.2">
      <c r="A311" s="62" t="s">
        <v>610</v>
      </c>
      <c r="B311" s="63" t="s">
        <v>611</v>
      </c>
      <c r="C311" s="64">
        <v>79167977</v>
      </c>
      <c r="D311" s="64">
        <v>0</v>
      </c>
      <c r="E311" s="64">
        <v>79167977</v>
      </c>
      <c r="F311" s="65">
        <v>0</v>
      </c>
    </row>
    <row r="312" spans="1:6" x14ac:dyDescent="0.2">
      <c r="A312" s="62" t="s">
        <v>612</v>
      </c>
      <c r="B312" s="63" t="s">
        <v>537</v>
      </c>
      <c r="C312" s="64">
        <v>421248130</v>
      </c>
      <c r="D312" s="64">
        <v>227344743.61000001</v>
      </c>
      <c r="E312" s="64">
        <v>193903386.38999999</v>
      </c>
      <c r="F312" s="65">
        <v>0.85290463999999999</v>
      </c>
    </row>
    <row r="313" spans="1:6" x14ac:dyDescent="0.2">
      <c r="A313" s="62" t="s">
        <v>613</v>
      </c>
      <c r="B313" s="63" t="s">
        <v>540</v>
      </c>
      <c r="C313" s="64">
        <v>4235537784.9099998</v>
      </c>
      <c r="D313" s="64">
        <v>442865540.30000001</v>
      </c>
      <c r="E313" s="64">
        <v>3792672244.6100001</v>
      </c>
      <c r="F313" s="65">
        <v>8.5639362299999995</v>
      </c>
    </row>
    <row r="314" spans="1:6" x14ac:dyDescent="0.2">
      <c r="A314" s="62" t="s">
        <v>614</v>
      </c>
      <c r="B314" s="63" t="s">
        <v>542</v>
      </c>
      <c r="C314" s="64">
        <v>0</v>
      </c>
      <c r="D314" s="64">
        <v>365691212.77999997</v>
      </c>
      <c r="E314" s="64">
        <v>-365691212.77999997</v>
      </c>
      <c r="F314" s="65">
        <v>-1</v>
      </c>
    </row>
    <row r="315" spans="1:6" x14ac:dyDescent="0.2">
      <c r="A315" s="62" t="s">
        <v>615</v>
      </c>
      <c r="B315" s="63" t="s">
        <v>366</v>
      </c>
      <c r="C315" s="64">
        <v>321314277</v>
      </c>
      <c r="D315" s="64">
        <v>335225304</v>
      </c>
      <c r="E315" s="64">
        <v>-13911027</v>
      </c>
      <c r="F315" s="65">
        <v>-4.1497539999999999E-2</v>
      </c>
    </row>
    <row r="316" spans="1:6" x14ac:dyDescent="0.2">
      <c r="A316" s="62" t="s">
        <v>616</v>
      </c>
      <c r="B316" s="63" t="s">
        <v>338</v>
      </c>
      <c r="C316" s="64">
        <v>53975950</v>
      </c>
      <c r="D316" s="64">
        <v>64771139</v>
      </c>
      <c r="E316" s="64">
        <v>-10795189</v>
      </c>
      <c r="F316" s="65">
        <v>-0.16666665</v>
      </c>
    </row>
    <row r="317" spans="1:6" x14ac:dyDescent="0.2">
      <c r="A317" s="62" t="s">
        <v>617</v>
      </c>
      <c r="B317" s="63" t="s">
        <v>618</v>
      </c>
      <c r="C317" s="64">
        <v>0</v>
      </c>
      <c r="D317" s="64">
        <v>1000000</v>
      </c>
      <c r="E317" s="64">
        <v>-1000000</v>
      </c>
      <c r="F317" s="65">
        <v>-1</v>
      </c>
    </row>
    <row r="318" spans="1:6" x14ac:dyDescent="0.2">
      <c r="A318" s="62" t="s">
        <v>619</v>
      </c>
      <c r="B318" s="63" t="s">
        <v>554</v>
      </c>
      <c r="C318" s="64">
        <v>34538818.899999999</v>
      </c>
      <c r="D318" s="64">
        <v>0</v>
      </c>
      <c r="E318" s="64">
        <v>34538818.899999999</v>
      </c>
      <c r="F318" s="65">
        <v>0</v>
      </c>
    </row>
    <row r="319" spans="1:6" x14ac:dyDescent="0.2">
      <c r="A319" s="62" t="s">
        <v>620</v>
      </c>
      <c r="B319" s="63" t="s">
        <v>621</v>
      </c>
      <c r="C319" s="64">
        <v>0</v>
      </c>
      <c r="D319" s="64">
        <v>7197762.6699999999</v>
      </c>
      <c r="E319" s="64">
        <v>-7197762.6699999999</v>
      </c>
      <c r="F319" s="65">
        <v>-1</v>
      </c>
    </row>
    <row r="320" spans="1:6" x14ac:dyDescent="0.2">
      <c r="A320" s="62" t="s">
        <v>622</v>
      </c>
      <c r="B320" s="63" t="s">
        <v>334</v>
      </c>
      <c r="C320" s="64">
        <v>706329960.87</v>
      </c>
      <c r="D320" s="64">
        <v>0</v>
      </c>
      <c r="E320" s="64">
        <v>706329960.87</v>
      </c>
      <c r="F320" s="65">
        <v>0</v>
      </c>
    </row>
    <row r="321" spans="1:6" x14ac:dyDescent="0.2">
      <c r="A321" s="62" t="s">
        <v>623</v>
      </c>
      <c r="B321" s="63" t="s">
        <v>336</v>
      </c>
      <c r="C321" s="64">
        <v>44272</v>
      </c>
      <c r="D321" s="64">
        <v>27783000</v>
      </c>
      <c r="E321" s="64">
        <v>-27738728</v>
      </c>
      <c r="F321" s="65">
        <v>-0.99840651000000002</v>
      </c>
    </row>
    <row r="322" spans="1:6" x14ac:dyDescent="0.2">
      <c r="A322" s="62" t="s">
        <v>624</v>
      </c>
      <c r="B322" s="63" t="s">
        <v>566</v>
      </c>
      <c r="C322" s="64">
        <v>3202963</v>
      </c>
      <c r="D322" s="64">
        <v>279555.25</v>
      </c>
      <c r="E322" s="64">
        <v>2923407.75</v>
      </c>
      <c r="F322" s="65">
        <v>10.457352350000001</v>
      </c>
    </row>
    <row r="323" spans="1:6" x14ac:dyDescent="0.2">
      <c r="A323" s="62" t="s">
        <v>625</v>
      </c>
      <c r="B323" s="63" t="s">
        <v>522</v>
      </c>
      <c r="C323" s="64">
        <v>46201210</v>
      </c>
      <c r="D323" s="64">
        <v>5036265.33</v>
      </c>
      <c r="E323" s="64">
        <v>41164944.670000002</v>
      </c>
      <c r="F323" s="65">
        <v>8.1737045199999994</v>
      </c>
    </row>
    <row r="324" spans="1:6" x14ac:dyDescent="0.2">
      <c r="A324" s="62" t="s">
        <v>626</v>
      </c>
      <c r="B324" s="63" t="s">
        <v>627</v>
      </c>
      <c r="C324" s="64">
        <v>1460000</v>
      </c>
      <c r="D324" s="64">
        <v>0</v>
      </c>
      <c r="E324" s="64">
        <v>1460000</v>
      </c>
      <c r="F324" s="65">
        <v>0</v>
      </c>
    </row>
    <row r="325" spans="1:6" x14ac:dyDescent="0.2">
      <c r="A325" s="62" t="s">
        <v>628</v>
      </c>
      <c r="B325" s="63" t="s">
        <v>527</v>
      </c>
      <c r="C325" s="64">
        <v>5596098</v>
      </c>
      <c r="D325" s="64">
        <v>0</v>
      </c>
      <c r="E325" s="64">
        <v>5596098</v>
      </c>
      <c r="F325" s="65">
        <v>0</v>
      </c>
    </row>
    <row r="326" spans="1:6" x14ac:dyDescent="0.2">
      <c r="A326" s="62" t="s">
        <v>629</v>
      </c>
      <c r="B326" s="63" t="s">
        <v>529</v>
      </c>
      <c r="C326" s="64">
        <v>39145112</v>
      </c>
      <c r="D326" s="64">
        <v>5036265.33</v>
      </c>
      <c r="E326" s="64">
        <v>34108846.670000002</v>
      </c>
      <c r="F326" s="65">
        <v>6.7726468799999999</v>
      </c>
    </row>
    <row r="327" spans="1:6" x14ac:dyDescent="0.2">
      <c r="A327" s="62" t="s">
        <v>630</v>
      </c>
      <c r="B327" s="63" t="s">
        <v>631</v>
      </c>
      <c r="C327" s="64">
        <v>461017323.05000001</v>
      </c>
      <c r="D327" s="64">
        <v>336831350.76999998</v>
      </c>
      <c r="E327" s="64">
        <v>124185972.28</v>
      </c>
      <c r="F327" s="65">
        <v>0.36868888</v>
      </c>
    </row>
    <row r="328" spans="1:6" x14ac:dyDescent="0.2">
      <c r="A328" s="62" t="s">
        <v>632</v>
      </c>
      <c r="B328" s="63" t="s">
        <v>633</v>
      </c>
      <c r="C328" s="64">
        <v>449830297.19999999</v>
      </c>
      <c r="D328" s="64">
        <v>332922184.08999997</v>
      </c>
      <c r="E328" s="64">
        <v>116908113.11</v>
      </c>
      <c r="F328" s="65">
        <v>0.35115747000000003</v>
      </c>
    </row>
    <row r="329" spans="1:6" x14ac:dyDescent="0.2">
      <c r="A329" s="62" t="s">
        <v>634</v>
      </c>
      <c r="B329" s="63" t="s">
        <v>183</v>
      </c>
      <c r="C329" s="64">
        <v>382631994.80000001</v>
      </c>
      <c r="D329" s="64">
        <v>154625693.81999999</v>
      </c>
      <c r="E329" s="64">
        <v>228006300.97999999</v>
      </c>
      <c r="F329" s="65">
        <v>1.4745693</v>
      </c>
    </row>
    <row r="330" spans="1:6" x14ac:dyDescent="0.2">
      <c r="A330" s="62" t="s">
        <v>635</v>
      </c>
      <c r="B330" s="63" t="s">
        <v>189</v>
      </c>
      <c r="C330" s="64">
        <v>16814832.550000001</v>
      </c>
      <c r="D330" s="64">
        <v>141227540.90000001</v>
      </c>
      <c r="E330" s="64">
        <v>-124412708.34999999</v>
      </c>
      <c r="F330" s="65">
        <v>-0.88093801000000005</v>
      </c>
    </row>
    <row r="331" spans="1:6" x14ac:dyDescent="0.2">
      <c r="A331" s="62" t="s">
        <v>636</v>
      </c>
      <c r="B331" s="63" t="s">
        <v>193</v>
      </c>
      <c r="C331" s="64">
        <v>4992145.7</v>
      </c>
      <c r="D331" s="64">
        <v>4723866.5600000005</v>
      </c>
      <c r="E331" s="64">
        <v>268279.14</v>
      </c>
      <c r="F331" s="65">
        <v>5.6792280000000001E-2</v>
      </c>
    </row>
    <row r="332" spans="1:6" x14ac:dyDescent="0.2">
      <c r="A332" s="62" t="s">
        <v>637</v>
      </c>
      <c r="B332" s="63" t="s">
        <v>195</v>
      </c>
      <c r="C332" s="64">
        <v>26104310</v>
      </c>
      <c r="D332" s="64">
        <v>19798799.280000001</v>
      </c>
      <c r="E332" s="64">
        <v>6305510.7199999997</v>
      </c>
      <c r="F332" s="65">
        <v>0.31847945</v>
      </c>
    </row>
    <row r="333" spans="1:6" x14ac:dyDescent="0.2">
      <c r="A333" s="62" t="s">
        <v>638</v>
      </c>
      <c r="B333" s="63" t="s">
        <v>639</v>
      </c>
      <c r="C333" s="64">
        <v>19174420.350000001</v>
      </c>
      <c r="D333" s="64">
        <v>12433690.23</v>
      </c>
      <c r="E333" s="64">
        <v>6740730.1200000001</v>
      </c>
      <c r="F333" s="65">
        <v>0.54213431000000001</v>
      </c>
    </row>
    <row r="334" spans="1:6" x14ac:dyDescent="0.2">
      <c r="A334" s="62" t="s">
        <v>640</v>
      </c>
      <c r="B334" s="63" t="s">
        <v>197</v>
      </c>
      <c r="C334" s="64">
        <v>112593.8</v>
      </c>
      <c r="D334" s="64">
        <v>112593.3</v>
      </c>
      <c r="E334" s="64">
        <v>0.5</v>
      </c>
      <c r="F334" s="65">
        <v>4.4399999999999998E-6</v>
      </c>
    </row>
    <row r="335" spans="1:6" x14ac:dyDescent="0.2">
      <c r="A335" s="62" t="s">
        <v>641</v>
      </c>
      <c r="B335" s="63" t="s">
        <v>642</v>
      </c>
      <c r="C335" s="64">
        <v>11187025.85</v>
      </c>
      <c r="D335" s="64">
        <v>3909166.68</v>
      </c>
      <c r="E335" s="64">
        <v>7277859.1699999999</v>
      </c>
      <c r="F335" s="65">
        <v>1.8617418400000001</v>
      </c>
    </row>
    <row r="336" spans="1:6" x14ac:dyDescent="0.2">
      <c r="A336" s="62" t="s">
        <v>643</v>
      </c>
      <c r="B336" s="63" t="s">
        <v>298</v>
      </c>
      <c r="C336" s="64">
        <v>4096575.5</v>
      </c>
      <c r="D336" s="64">
        <v>0</v>
      </c>
      <c r="E336" s="64">
        <v>4096575.5</v>
      </c>
      <c r="F336" s="65">
        <v>0</v>
      </c>
    </row>
    <row r="337" spans="1:6" x14ac:dyDescent="0.2">
      <c r="A337" s="62" t="s">
        <v>644</v>
      </c>
      <c r="B337" s="63" t="s">
        <v>300</v>
      </c>
      <c r="C337" s="64">
        <v>7090450.3499999996</v>
      </c>
      <c r="D337" s="64">
        <v>3909166.68</v>
      </c>
      <c r="E337" s="64">
        <v>3181283.67</v>
      </c>
      <c r="F337" s="65">
        <v>0.81380098000000001</v>
      </c>
    </row>
    <row r="338" spans="1:6" x14ac:dyDescent="0.2">
      <c r="A338" s="62" t="s">
        <v>645</v>
      </c>
      <c r="B338" s="63" t="s">
        <v>646</v>
      </c>
      <c r="C338" s="64">
        <v>91044082.969999999</v>
      </c>
      <c r="D338" s="64">
        <v>23803040.399999999</v>
      </c>
      <c r="E338" s="64">
        <v>67241042.569999993</v>
      </c>
      <c r="F338" s="65">
        <v>2.8248930200000002</v>
      </c>
    </row>
    <row r="339" spans="1:6" x14ac:dyDescent="0.2">
      <c r="A339" s="62" t="s">
        <v>647</v>
      </c>
      <c r="B339" s="63" t="s">
        <v>648</v>
      </c>
      <c r="C339" s="64">
        <v>726601.13</v>
      </c>
      <c r="D339" s="64">
        <v>0</v>
      </c>
      <c r="E339" s="64">
        <v>726601.13</v>
      </c>
      <c r="F339" s="65">
        <v>0</v>
      </c>
    </row>
    <row r="340" spans="1:6" x14ac:dyDescent="0.2">
      <c r="A340" s="62" t="s">
        <v>649</v>
      </c>
      <c r="B340" s="63" t="s">
        <v>650</v>
      </c>
      <c r="C340" s="64">
        <v>726601.13</v>
      </c>
      <c r="D340" s="64">
        <v>0</v>
      </c>
      <c r="E340" s="64">
        <v>726601.13</v>
      </c>
      <c r="F340" s="65">
        <v>0</v>
      </c>
    </row>
    <row r="341" spans="1:6" x14ac:dyDescent="0.2">
      <c r="A341" s="62" t="s">
        <v>651</v>
      </c>
      <c r="B341" s="63" t="s">
        <v>453</v>
      </c>
      <c r="C341" s="64">
        <v>4748653.84</v>
      </c>
      <c r="D341" s="64">
        <v>23803040.399999999</v>
      </c>
      <c r="E341" s="64">
        <v>-19054386.559999999</v>
      </c>
      <c r="F341" s="65">
        <v>-0.80050220999999999</v>
      </c>
    </row>
    <row r="342" spans="1:6" x14ac:dyDescent="0.2">
      <c r="A342" s="62" t="s">
        <v>652</v>
      </c>
      <c r="B342" s="63" t="s">
        <v>653</v>
      </c>
      <c r="C342" s="64">
        <v>4748653.84</v>
      </c>
      <c r="D342" s="64">
        <v>23803040.399999999</v>
      </c>
      <c r="E342" s="64">
        <v>-19054386.559999999</v>
      </c>
      <c r="F342" s="65">
        <v>-0.80050220999999999</v>
      </c>
    </row>
    <row r="343" spans="1:6" x14ac:dyDescent="0.2">
      <c r="A343" s="62" t="s">
        <v>654</v>
      </c>
      <c r="B343" s="63" t="s">
        <v>655</v>
      </c>
      <c r="C343" s="64">
        <v>85568828</v>
      </c>
      <c r="D343" s="64">
        <v>0</v>
      </c>
      <c r="E343" s="64">
        <v>85568828</v>
      </c>
      <c r="F343" s="65">
        <v>0</v>
      </c>
    </row>
    <row r="344" spans="1:6" x14ac:dyDescent="0.2">
      <c r="A344" s="62" t="s">
        <v>656</v>
      </c>
      <c r="B344" s="63" t="s">
        <v>657</v>
      </c>
      <c r="C344" s="64">
        <v>85568828</v>
      </c>
      <c r="D344" s="64">
        <v>0</v>
      </c>
      <c r="E344" s="64">
        <v>85568828</v>
      </c>
      <c r="F344" s="65">
        <v>0</v>
      </c>
    </row>
    <row r="345" spans="1:6" x14ac:dyDescent="0.2">
      <c r="A345" s="62" t="s">
        <v>658</v>
      </c>
      <c r="B345" s="63" t="s">
        <v>659</v>
      </c>
      <c r="C345" s="64">
        <v>6431268221.1099997</v>
      </c>
      <c r="D345" s="64">
        <v>7374350322.25</v>
      </c>
      <c r="E345" s="64">
        <v>-943082101.13999999</v>
      </c>
      <c r="F345" s="65">
        <v>-0.12788679999999999</v>
      </c>
    </row>
    <row r="346" spans="1:6" x14ac:dyDescent="0.2">
      <c r="A346" s="62" t="s">
        <v>660</v>
      </c>
      <c r="B346" s="63" t="s">
        <v>661</v>
      </c>
      <c r="C346" s="64">
        <v>6431268221.1099997</v>
      </c>
      <c r="D346" s="64">
        <v>7374350322.25</v>
      </c>
      <c r="E346" s="64">
        <v>-943082101.13999999</v>
      </c>
      <c r="F346" s="65">
        <v>-0.12788679999999999</v>
      </c>
    </row>
    <row r="347" spans="1:6" x14ac:dyDescent="0.2">
      <c r="A347" s="62" t="s">
        <v>662</v>
      </c>
      <c r="B347" s="63" t="s">
        <v>663</v>
      </c>
      <c r="C347" s="64">
        <v>6431268221.1099997</v>
      </c>
      <c r="D347" s="64">
        <v>7374350322.25</v>
      </c>
      <c r="E347" s="64">
        <v>-943082101.13999999</v>
      </c>
      <c r="F347" s="65">
        <v>-0.12788679999999999</v>
      </c>
    </row>
    <row r="348" spans="1:6" x14ac:dyDescent="0.2">
      <c r="A348" s="62" t="s">
        <v>664</v>
      </c>
      <c r="B348" s="63" t="s">
        <v>663</v>
      </c>
      <c r="C348" s="64">
        <v>6431268221.1099997</v>
      </c>
      <c r="D348" s="64">
        <v>7374350322.25</v>
      </c>
      <c r="E348" s="64">
        <v>-943082101.13999999</v>
      </c>
      <c r="F348" s="65">
        <v>-0.12788679999999999</v>
      </c>
    </row>
    <row r="349" spans="1:6" x14ac:dyDescent="0.2">
      <c r="A349" s="62" t="s">
        <v>665</v>
      </c>
      <c r="B349" s="63" t="s">
        <v>666</v>
      </c>
      <c r="C349" s="64">
        <v>0</v>
      </c>
      <c r="D349" s="64">
        <v>4.4000000000000003E-3</v>
      </c>
      <c r="E349" s="64">
        <v>-4.4000000000000003E-3</v>
      </c>
      <c r="F349" s="65">
        <v>-1</v>
      </c>
    </row>
    <row r="350" spans="1:6" x14ac:dyDescent="0.2">
      <c r="A350" s="62" t="s">
        <v>667</v>
      </c>
      <c r="B350" s="63" t="s">
        <v>366</v>
      </c>
      <c r="C350" s="64">
        <v>0</v>
      </c>
      <c r="D350" s="64">
        <v>4.4000000000000003E-3</v>
      </c>
      <c r="E350" s="64">
        <v>-4.4000000000000003E-3</v>
      </c>
      <c r="F350" s="65">
        <v>-1</v>
      </c>
    </row>
    <row r="351" spans="1:6" x14ac:dyDescent="0.2">
      <c r="A351" s="62" t="s">
        <v>668</v>
      </c>
      <c r="B351" s="63" t="s">
        <v>663</v>
      </c>
      <c r="C351" s="64">
        <v>0</v>
      </c>
      <c r="D351" s="64">
        <v>4.4000000000000003E-3</v>
      </c>
      <c r="E351" s="64">
        <v>-4.4000000000000003E-3</v>
      </c>
      <c r="F351" s="65">
        <v>-1</v>
      </c>
    </row>
    <row r="352" spans="1:6" x14ac:dyDescent="0.2">
      <c r="A352" s="62" t="s">
        <v>669</v>
      </c>
      <c r="B352" s="63" t="s">
        <v>480</v>
      </c>
      <c r="C352" s="64">
        <v>0</v>
      </c>
      <c r="D352" s="64">
        <v>4.4000000000000003E-3</v>
      </c>
      <c r="E352" s="64">
        <v>-4.4000000000000003E-3</v>
      </c>
      <c r="F352" s="65">
        <v>-1</v>
      </c>
    </row>
    <row r="353" spans="1:6" x14ac:dyDescent="0.2">
      <c r="A353" s="62" t="s">
        <v>670</v>
      </c>
      <c r="B353" s="63" t="s">
        <v>671</v>
      </c>
      <c r="C353" s="64">
        <v>479904332</v>
      </c>
      <c r="D353" s="64">
        <v>479904332</v>
      </c>
      <c r="E353" s="64">
        <v>0</v>
      </c>
      <c r="F353" s="65">
        <v>0</v>
      </c>
    </row>
    <row r="354" spans="1:6" x14ac:dyDescent="0.2">
      <c r="A354" s="62" t="s">
        <v>672</v>
      </c>
      <c r="B354" s="63" t="s">
        <v>673</v>
      </c>
      <c r="C354" s="64">
        <v>479904332</v>
      </c>
      <c r="D354" s="64">
        <v>479904332</v>
      </c>
      <c r="E354" s="64">
        <v>0</v>
      </c>
      <c r="F354" s="65">
        <v>0</v>
      </c>
    </row>
    <row r="355" spans="1:6" x14ac:dyDescent="0.2">
      <c r="A355" s="62" t="s">
        <v>674</v>
      </c>
      <c r="B355" s="63" t="s">
        <v>675</v>
      </c>
      <c r="C355" s="64">
        <v>479904332</v>
      </c>
      <c r="D355" s="64">
        <v>479904332</v>
      </c>
      <c r="E355" s="64">
        <v>0</v>
      </c>
      <c r="F355" s="65">
        <v>0</v>
      </c>
    </row>
    <row r="356" spans="1:6" x14ac:dyDescent="0.2">
      <c r="A356" s="62" t="s">
        <v>676</v>
      </c>
      <c r="B356" s="63" t="s">
        <v>677</v>
      </c>
      <c r="C356" s="64">
        <v>7702757535</v>
      </c>
      <c r="D356" s="64">
        <v>7702757535</v>
      </c>
      <c r="E356" s="64">
        <v>0</v>
      </c>
      <c r="F356" s="65">
        <v>0</v>
      </c>
    </row>
    <row r="357" spans="1:6" x14ac:dyDescent="0.2">
      <c r="A357" s="62" t="s">
        <v>678</v>
      </c>
      <c r="B357" s="63" t="s">
        <v>679</v>
      </c>
      <c r="C357" s="64">
        <v>7702757535</v>
      </c>
      <c r="D357" s="64">
        <v>7702757535</v>
      </c>
      <c r="E357" s="64">
        <v>0</v>
      </c>
      <c r="F357" s="65">
        <v>0</v>
      </c>
    </row>
    <row r="358" spans="1:6" x14ac:dyDescent="0.2">
      <c r="A358" s="62" t="s">
        <v>680</v>
      </c>
      <c r="B358" s="63" t="s">
        <v>679</v>
      </c>
      <c r="C358" s="64">
        <v>7702757535</v>
      </c>
      <c r="D358" s="64">
        <v>7702757535</v>
      </c>
      <c r="E358" s="64">
        <v>0</v>
      </c>
      <c r="F358" s="65">
        <v>0</v>
      </c>
    </row>
    <row r="359" spans="1:6" x14ac:dyDescent="0.2">
      <c r="A359" s="62" t="s">
        <v>681</v>
      </c>
      <c r="B359" s="63" t="s">
        <v>682</v>
      </c>
      <c r="C359" s="64">
        <v>-8182661867</v>
      </c>
      <c r="D359" s="64">
        <v>-8182661867</v>
      </c>
      <c r="E359" s="64">
        <v>0</v>
      </c>
      <c r="F359" s="65">
        <v>0</v>
      </c>
    </row>
    <row r="360" spans="1:6" x14ac:dyDescent="0.2">
      <c r="A360" s="62" t="s">
        <v>683</v>
      </c>
      <c r="B360" s="63" t="s">
        <v>684</v>
      </c>
      <c r="C360" s="64">
        <v>-479904332</v>
      </c>
      <c r="D360" s="64">
        <v>-479904332</v>
      </c>
      <c r="E360" s="64">
        <v>0</v>
      </c>
      <c r="F360" s="65">
        <v>0</v>
      </c>
    </row>
    <row r="361" spans="1:6" x14ac:dyDescent="0.2">
      <c r="A361" s="62" t="s">
        <v>685</v>
      </c>
      <c r="B361" s="63" t="s">
        <v>673</v>
      </c>
      <c r="C361" s="64">
        <v>-479904332</v>
      </c>
      <c r="D361" s="64">
        <v>-479904332</v>
      </c>
      <c r="E361" s="64">
        <v>0</v>
      </c>
      <c r="F361" s="65">
        <v>0</v>
      </c>
    </row>
    <row r="362" spans="1:6" x14ac:dyDescent="0.2">
      <c r="A362" s="62" t="s">
        <v>686</v>
      </c>
      <c r="B362" s="63" t="s">
        <v>687</v>
      </c>
      <c r="C362" s="64">
        <v>-7702757535</v>
      </c>
      <c r="D362" s="64">
        <v>-7702757535</v>
      </c>
      <c r="E362" s="64">
        <v>0</v>
      </c>
      <c r="F362" s="65">
        <v>0</v>
      </c>
    </row>
    <row r="363" spans="1:6" x14ac:dyDescent="0.2">
      <c r="A363" s="62" t="s">
        <v>688</v>
      </c>
      <c r="B363" s="63" t="s">
        <v>679</v>
      </c>
      <c r="C363" s="64">
        <v>-7702757535</v>
      </c>
      <c r="D363" s="64">
        <v>-7702757535</v>
      </c>
      <c r="E363" s="64">
        <v>0</v>
      </c>
      <c r="F363" s="65">
        <v>0</v>
      </c>
    </row>
    <row r="364" spans="1:6" x14ac:dyDescent="0.2">
      <c r="A364" s="62" t="s">
        <v>689</v>
      </c>
      <c r="B364" s="63" t="s">
        <v>690</v>
      </c>
      <c r="C364" s="64">
        <v>32326738380.93</v>
      </c>
      <c r="D364" s="64">
        <v>19740423014.93</v>
      </c>
      <c r="E364" s="64">
        <v>12586315366</v>
      </c>
      <c r="F364" s="65">
        <v>0.63759096999999998</v>
      </c>
    </row>
    <row r="365" spans="1:6" x14ac:dyDescent="0.2">
      <c r="A365" s="62" t="s">
        <v>691</v>
      </c>
      <c r="B365" s="63" t="s">
        <v>692</v>
      </c>
      <c r="C365" s="64">
        <v>4788591187.6999998</v>
      </c>
      <c r="D365" s="64">
        <v>11723778084.700001</v>
      </c>
      <c r="E365" s="64">
        <v>-6935186897</v>
      </c>
      <c r="F365" s="65">
        <v>-0.59154879999999999</v>
      </c>
    </row>
    <row r="366" spans="1:6" x14ac:dyDescent="0.2">
      <c r="A366" s="62" t="s">
        <v>693</v>
      </c>
      <c r="B366" s="63" t="s">
        <v>694</v>
      </c>
      <c r="C366" s="64">
        <v>335332179</v>
      </c>
      <c r="D366" s="64">
        <v>2265021051</v>
      </c>
      <c r="E366" s="64">
        <v>-1929688872</v>
      </c>
      <c r="F366" s="65">
        <v>-0.85195185000000007</v>
      </c>
    </row>
    <row r="367" spans="1:6" x14ac:dyDescent="0.2">
      <c r="A367" s="62" t="s">
        <v>695</v>
      </c>
      <c r="B367" s="63" t="s">
        <v>675</v>
      </c>
      <c r="C367" s="64">
        <v>4453259008.6999998</v>
      </c>
      <c r="D367" s="64">
        <v>9458757033.7000008</v>
      </c>
      <c r="E367" s="64">
        <v>-5005498025</v>
      </c>
      <c r="F367" s="65">
        <v>-0.52919194000000003</v>
      </c>
    </row>
    <row r="368" spans="1:6" x14ac:dyDescent="0.2">
      <c r="A368" s="62" t="s">
        <v>696</v>
      </c>
      <c r="B368" s="63" t="s">
        <v>697</v>
      </c>
      <c r="C368" s="64">
        <v>27538147193.23</v>
      </c>
      <c r="D368" s="64">
        <v>8016644930.2299995</v>
      </c>
      <c r="E368" s="64">
        <v>19521502263</v>
      </c>
      <c r="F368" s="65">
        <v>2.43512123</v>
      </c>
    </row>
    <row r="369" spans="1:7" x14ac:dyDescent="0.2">
      <c r="A369" s="62" t="s">
        <v>698</v>
      </c>
      <c r="B369" s="63" t="s">
        <v>697</v>
      </c>
      <c r="C369" s="64">
        <v>27538147193.23</v>
      </c>
      <c r="D369" s="64">
        <v>8016644930.2299995</v>
      </c>
      <c r="E369" s="64">
        <v>19521502263</v>
      </c>
      <c r="F369" s="65">
        <v>2.43512123</v>
      </c>
      <c r="G369" s="63"/>
    </row>
    <row r="370" spans="1:7" x14ac:dyDescent="0.2">
      <c r="A370" s="62" t="s">
        <v>699</v>
      </c>
      <c r="B370" s="63" t="s">
        <v>700</v>
      </c>
      <c r="C370" s="64">
        <v>32326738380.93</v>
      </c>
      <c r="D370" s="64">
        <v>19740423014.93</v>
      </c>
      <c r="E370" s="64">
        <v>12586315366</v>
      </c>
      <c r="F370" s="65">
        <v>0.63759096999999998</v>
      </c>
      <c r="G370" s="63"/>
    </row>
    <row r="371" spans="1:7" x14ac:dyDescent="0.2">
      <c r="A371" s="62" t="s">
        <v>701</v>
      </c>
      <c r="B371" s="63" t="s">
        <v>702</v>
      </c>
      <c r="C371" s="64">
        <v>32326738380.93</v>
      </c>
      <c r="D371" s="64">
        <v>19740423014.93</v>
      </c>
      <c r="E371" s="64">
        <v>12586315366</v>
      </c>
      <c r="F371" s="65">
        <v>0.63759096999999998</v>
      </c>
      <c r="G371" s="63"/>
    </row>
    <row r="372" spans="1:7" x14ac:dyDescent="0.2">
      <c r="A372" s="62" t="s">
        <v>703</v>
      </c>
      <c r="B372" s="63" t="s">
        <v>704</v>
      </c>
      <c r="C372" s="64">
        <v>32326738380.93</v>
      </c>
      <c r="D372" s="64">
        <v>19740423014.93</v>
      </c>
      <c r="E372" s="64">
        <v>12586315366</v>
      </c>
      <c r="F372" s="65">
        <v>0.63759096999999998</v>
      </c>
      <c r="G372" s="63"/>
    </row>
    <row r="374" spans="1:7" x14ac:dyDescent="0.2">
      <c r="A374" s="63"/>
      <c r="B374" s="63" t="s">
        <v>705</v>
      </c>
      <c r="C374" s="64">
        <v>8514925770.8100004</v>
      </c>
      <c r="D374" s="64">
        <v>5796980915.7080002</v>
      </c>
      <c r="E374" s="63"/>
      <c r="F374" s="63"/>
      <c r="G374" s="63"/>
    </row>
    <row r="378" spans="1:7" x14ac:dyDescent="0.2">
      <c r="A378" s="62" t="s">
        <v>706</v>
      </c>
      <c r="B378" s="63"/>
      <c r="C378" s="64" t="s">
        <v>707</v>
      </c>
      <c r="D378" s="63"/>
      <c r="E378" s="64" t="s">
        <v>708</v>
      </c>
      <c r="F378" s="63"/>
      <c r="G378" s="63" t="s">
        <v>709</v>
      </c>
    </row>
    <row r="379" spans="1:7" x14ac:dyDescent="0.2">
      <c r="A379" s="62" t="s">
        <v>710</v>
      </c>
      <c r="B379" s="63"/>
      <c r="C379" s="64" t="s">
        <v>711</v>
      </c>
      <c r="D379" s="63"/>
      <c r="E379" s="64" t="s">
        <v>712</v>
      </c>
      <c r="F379" s="63"/>
      <c r="G379" s="63" t="s">
        <v>713</v>
      </c>
    </row>
    <row r="380" spans="1:7" x14ac:dyDescent="0.2">
      <c r="A380" s="63"/>
      <c r="B380" s="63"/>
      <c r="C380" s="64" t="s">
        <v>714</v>
      </c>
      <c r="D380" s="63"/>
      <c r="E380" s="63"/>
      <c r="F380" s="63"/>
      <c r="G380" s="63"/>
    </row>
  </sheetData>
  <mergeCells count="1">
    <mergeCell ref="A3:F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6"/>
  <sheetViews>
    <sheetView topLeftCell="A13" workbookViewId="0">
      <selection activeCell="C33" sqref="C33"/>
    </sheetView>
  </sheetViews>
  <sheetFormatPr baseColWidth="10" defaultRowHeight="12.75" x14ac:dyDescent="0.2"/>
  <cols>
    <col min="1" max="1" width="21" style="75" customWidth="1"/>
    <col min="2" max="2" width="34.42578125" customWidth="1"/>
    <col min="3" max="3" width="20.7109375" style="76" customWidth="1"/>
    <col min="4" max="5" width="20.7109375" style="76" hidden="1" customWidth="1"/>
    <col min="6" max="6" width="21.5703125" style="77" hidden="1" customWidth="1"/>
  </cols>
  <sheetData>
    <row r="1" spans="1:6" s="70" customFormat="1" x14ac:dyDescent="0.2">
      <c r="A1" s="66" t="s">
        <v>58</v>
      </c>
      <c r="B1" s="67"/>
      <c r="C1" s="68"/>
      <c r="D1" s="68"/>
      <c r="E1" s="68"/>
      <c r="F1" s="69" t="s">
        <v>715</v>
      </c>
    </row>
    <row r="2" spans="1:6" s="70" customFormat="1" x14ac:dyDescent="0.2">
      <c r="A2" s="66" t="s">
        <v>60</v>
      </c>
      <c r="C2" s="68"/>
      <c r="D2" s="68"/>
      <c r="E2" s="68"/>
      <c r="F2" s="69" t="s">
        <v>716</v>
      </c>
    </row>
    <row r="3" spans="1:6" s="70" customFormat="1" x14ac:dyDescent="0.2">
      <c r="A3" s="601" t="s">
        <v>717</v>
      </c>
      <c r="B3" s="601"/>
      <c r="C3" s="601"/>
      <c r="D3" s="601"/>
      <c r="E3" s="601"/>
      <c r="F3" s="601"/>
    </row>
    <row r="4" spans="1:6" s="70" customFormat="1" x14ac:dyDescent="0.2">
      <c r="A4" s="66"/>
      <c r="C4" s="68"/>
      <c r="D4" s="68"/>
      <c r="E4" s="68"/>
      <c r="F4" s="69"/>
    </row>
    <row r="5" spans="1:6" s="67" customFormat="1" x14ac:dyDescent="0.2">
      <c r="A5" s="71" t="s">
        <v>63</v>
      </c>
      <c r="B5" s="72" t="s">
        <v>64</v>
      </c>
      <c r="C5" s="71" t="s">
        <v>65</v>
      </c>
      <c r="D5" s="71" t="s">
        <v>66</v>
      </c>
      <c r="E5" s="73" t="s">
        <v>67</v>
      </c>
      <c r="F5" s="74" t="s">
        <v>68</v>
      </c>
    </row>
    <row r="7" spans="1:6" x14ac:dyDescent="0.2">
      <c r="A7" s="75" t="s">
        <v>428</v>
      </c>
      <c r="B7" t="s">
        <v>429</v>
      </c>
      <c r="C7" s="76">
        <v>25608309928.650002</v>
      </c>
      <c r="D7" s="76">
        <v>20587675020.279999</v>
      </c>
      <c r="E7" s="76">
        <v>5020634908.3699999</v>
      </c>
      <c r="F7" s="77">
        <v>0.24386605</v>
      </c>
    </row>
    <row r="8" spans="1:6" x14ac:dyDescent="0.2">
      <c r="A8" s="75" t="s">
        <v>430</v>
      </c>
      <c r="B8" t="s">
        <v>431</v>
      </c>
      <c r="C8" s="76">
        <v>14716155074.049999</v>
      </c>
      <c r="D8" s="76">
        <v>16619003047</v>
      </c>
      <c r="E8" s="76">
        <v>-1902847972.95</v>
      </c>
      <c r="F8" s="77">
        <v>-0.11449832</v>
      </c>
    </row>
    <row r="9" spans="1:6" x14ac:dyDescent="0.2">
      <c r="A9" s="75" t="s">
        <v>432</v>
      </c>
      <c r="B9" t="s">
        <v>433</v>
      </c>
      <c r="C9" s="76">
        <v>14695755074.049999</v>
      </c>
      <c r="D9" s="76">
        <v>13119003047</v>
      </c>
      <c r="E9" s="76">
        <v>1576752027.05</v>
      </c>
      <c r="F9" s="77">
        <v>0.1201884</v>
      </c>
    </row>
    <row r="10" spans="1:6" x14ac:dyDescent="0.2">
      <c r="A10" s="75" t="s">
        <v>434</v>
      </c>
      <c r="B10" t="s">
        <v>435</v>
      </c>
      <c r="C10" s="76">
        <v>14695755074.049999</v>
      </c>
      <c r="D10" s="76">
        <v>13119003047</v>
      </c>
      <c r="E10" s="76">
        <v>1576752027.05</v>
      </c>
      <c r="F10" s="77">
        <v>0.1201884</v>
      </c>
    </row>
    <row r="11" spans="1:6" x14ac:dyDescent="0.2">
      <c r="A11" s="75" t="s">
        <v>436</v>
      </c>
      <c r="B11" t="s">
        <v>437</v>
      </c>
      <c r="C11" s="76">
        <v>20400000</v>
      </c>
      <c r="D11" s="76">
        <v>3500000000</v>
      </c>
      <c r="E11" s="76">
        <v>-3479600000</v>
      </c>
      <c r="F11" s="77">
        <v>-0.99417142999999997</v>
      </c>
    </row>
    <row r="12" spans="1:6" x14ac:dyDescent="0.2">
      <c r="A12" s="75" t="s">
        <v>438</v>
      </c>
      <c r="B12" t="s">
        <v>439</v>
      </c>
      <c r="C12" s="76">
        <v>0</v>
      </c>
      <c r="D12" s="76">
        <v>3500000000</v>
      </c>
      <c r="E12" s="76">
        <v>-3500000000</v>
      </c>
      <c r="F12" s="77">
        <v>-1</v>
      </c>
    </row>
    <row r="13" spans="1:6" x14ac:dyDescent="0.2">
      <c r="A13" s="75" t="s">
        <v>440</v>
      </c>
      <c r="B13" t="s">
        <v>441</v>
      </c>
      <c r="C13" s="76">
        <v>20400000</v>
      </c>
      <c r="D13" s="76">
        <v>0</v>
      </c>
      <c r="E13" s="76">
        <v>20400000</v>
      </c>
      <c r="F13" s="77">
        <v>0</v>
      </c>
    </row>
    <row r="14" spans="1:6" x14ac:dyDescent="0.2">
      <c r="A14" s="75" t="s">
        <v>442</v>
      </c>
      <c r="B14" t="s">
        <v>443</v>
      </c>
      <c r="C14" s="76">
        <v>6385443201.3900003</v>
      </c>
      <c r="D14" s="76">
        <v>0</v>
      </c>
      <c r="E14" s="76">
        <v>6385443201.3900003</v>
      </c>
      <c r="F14" s="77">
        <v>0</v>
      </c>
    </row>
    <row r="15" spans="1:6" x14ac:dyDescent="0.2">
      <c r="A15" s="75" t="s">
        <v>444</v>
      </c>
      <c r="B15" t="s">
        <v>445</v>
      </c>
      <c r="C15" s="76">
        <v>6385443201.3900003</v>
      </c>
      <c r="D15" s="76">
        <v>0</v>
      </c>
      <c r="E15" s="76">
        <v>6385443201.3900003</v>
      </c>
      <c r="F15" s="77">
        <v>0</v>
      </c>
    </row>
    <row r="16" spans="1:6" x14ac:dyDescent="0.2">
      <c r="A16" s="75" t="s">
        <v>446</v>
      </c>
      <c r="B16" t="s">
        <v>447</v>
      </c>
      <c r="C16" s="76">
        <v>1297895654.3900001</v>
      </c>
      <c r="D16" s="76">
        <v>0</v>
      </c>
      <c r="E16" s="76">
        <v>1297895654.3900001</v>
      </c>
      <c r="F16" s="77">
        <v>0</v>
      </c>
    </row>
    <row r="17" spans="1:6" x14ac:dyDescent="0.2">
      <c r="A17" s="75" t="s">
        <v>448</v>
      </c>
      <c r="B17" t="s">
        <v>449</v>
      </c>
      <c r="C17" s="76">
        <v>5087547547</v>
      </c>
      <c r="D17" s="76">
        <v>0</v>
      </c>
      <c r="E17" s="76">
        <v>5087547547</v>
      </c>
      <c r="F17" s="77">
        <v>0</v>
      </c>
    </row>
    <row r="18" spans="1:6" x14ac:dyDescent="0.2">
      <c r="A18" s="75" t="s">
        <v>450</v>
      </c>
      <c r="B18" t="s">
        <v>451</v>
      </c>
      <c r="C18" s="76">
        <v>4506711653.21</v>
      </c>
      <c r="D18" s="76">
        <v>3968671973.2800002</v>
      </c>
      <c r="E18" s="76">
        <v>538039679.92999995</v>
      </c>
      <c r="F18" s="77">
        <v>0.13557172000000001</v>
      </c>
    </row>
    <row r="19" spans="1:6" x14ac:dyDescent="0.2">
      <c r="A19" s="75" t="s">
        <v>452</v>
      </c>
      <c r="B19" t="s">
        <v>453</v>
      </c>
      <c r="C19" s="76">
        <v>2980905639.4099998</v>
      </c>
      <c r="D19" s="76">
        <v>2568171347.29</v>
      </c>
      <c r="E19" s="76">
        <v>412734292.12</v>
      </c>
      <c r="F19" s="77">
        <v>0.16071135</v>
      </c>
    </row>
    <row r="20" spans="1:6" x14ac:dyDescent="0.2">
      <c r="A20" s="75" t="s">
        <v>454</v>
      </c>
      <c r="B20" t="s">
        <v>455</v>
      </c>
      <c r="C20" s="76">
        <v>620632364.26999998</v>
      </c>
      <c r="D20" s="76">
        <v>645846101.15999997</v>
      </c>
      <c r="E20" s="76">
        <v>-25213736.890000001</v>
      </c>
      <c r="F20" s="77">
        <v>-3.9039850000000001E-2</v>
      </c>
    </row>
    <row r="21" spans="1:6" x14ac:dyDescent="0.2">
      <c r="A21" s="75" t="s">
        <v>456</v>
      </c>
      <c r="B21" t="s">
        <v>457</v>
      </c>
      <c r="C21" s="76">
        <v>1639764737.2</v>
      </c>
      <c r="D21" s="76">
        <v>1469485660.8199999</v>
      </c>
      <c r="E21" s="76">
        <v>170279076.38</v>
      </c>
      <c r="F21" s="77">
        <v>0.11587665</v>
      </c>
    </row>
    <row r="22" spans="1:6" x14ac:dyDescent="0.2">
      <c r="A22" s="75" t="s">
        <v>458</v>
      </c>
      <c r="B22" t="s">
        <v>459</v>
      </c>
      <c r="C22" s="76">
        <v>243182542</v>
      </c>
      <c r="D22" s="76">
        <v>0</v>
      </c>
      <c r="E22" s="76">
        <v>243182542</v>
      </c>
      <c r="F22" s="77">
        <v>0</v>
      </c>
    </row>
    <row r="23" spans="1:6" x14ac:dyDescent="0.2">
      <c r="A23" s="75" t="s">
        <v>460</v>
      </c>
      <c r="B23" t="s">
        <v>461</v>
      </c>
      <c r="C23" s="76">
        <v>902933</v>
      </c>
      <c r="D23" s="76">
        <v>4276790.05</v>
      </c>
      <c r="E23" s="76">
        <v>-3373857.05</v>
      </c>
      <c r="F23" s="77">
        <v>-0.78887601000000007</v>
      </c>
    </row>
    <row r="24" spans="1:6" x14ac:dyDescent="0.2">
      <c r="A24" s="75" t="s">
        <v>462</v>
      </c>
      <c r="B24" t="s">
        <v>463</v>
      </c>
      <c r="C24" s="76">
        <v>112211193</v>
      </c>
      <c r="D24" s="76">
        <v>267428827.68000001</v>
      </c>
      <c r="E24" s="76">
        <v>-155217634.68000001</v>
      </c>
      <c r="F24" s="77">
        <v>-0.58040727000000003</v>
      </c>
    </row>
    <row r="25" spans="1:6" x14ac:dyDescent="0.2">
      <c r="A25" s="75" t="s">
        <v>464</v>
      </c>
      <c r="B25" t="s">
        <v>465</v>
      </c>
      <c r="C25" s="76">
        <v>364211869.94</v>
      </c>
      <c r="D25" s="76">
        <v>181133967.58000001</v>
      </c>
      <c r="E25" s="76">
        <v>183077902.36000001</v>
      </c>
      <c r="F25" s="77">
        <v>1.01073203</v>
      </c>
    </row>
    <row r="26" spans="1:6" x14ac:dyDescent="0.2">
      <c r="A26" s="75" t="s">
        <v>466</v>
      </c>
      <c r="B26" t="s">
        <v>467</v>
      </c>
      <c r="C26" s="76">
        <v>1525806013.8</v>
      </c>
      <c r="D26" s="76">
        <v>1400500625.99</v>
      </c>
      <c r="E26" s="76">
        <v>125305387.81</v>
      </c>
      <c r="F26" s="77">
        <v>8.9471850000000006E-2</v>
      </c>
    </row>
    <row r="27" spans="1:6" x14ac:dyDescent="0.2">
      <c r="A27" s="75" t="s">
        <v>468</v>
      </c>
      <c r="B27" t="s">
        <v>131</v>
      </c>
      <c r="C27" s="76">
        <v>1001797403</v>
      </c>
      <c r="D27" s="76">
        <v>1119566140</v>
      </c>
      <c r="E27" s="76">
        <v>-117768737</v>
      </c>
      <c r="F27" s="77">
        <v>-0.10519141</v>
      </c>
    </row>
    <row r="28" spans="1:6" x14ac:dyDescent="0.2">
      <c r="A28" s="75" t="s">
        <v>469</v>
      </c>
      <c r="B28" t="s">
        <v>470</v>
      </c>
      <c r="C28" s="76">
        <v>390573011.26999998</v>
      </c>
      <c r="D28" s="76">
        <v>227582264</v>
      </c>
      <c r="E28" s="76">
        <v>162990747.27000001</v>
      </c>
      <c r="F28" s="77">
        <v>0.71618387000000006</v>
      </c>
    </row>
    <row r="29" spans="1:6" x14ac:dyDescent="0.2">
      <c r="A29" s="75" t="s">
        <v>471</v>
      </c>
      <c r="B29" t="s">
        <v>472</v>
      </c>
      <c r="C29" s="76">
        <v>39817741.530000001</v>
      </c>
      <c r="D29" s="76">
        <v>1165335.99</v>
      </c>
      <c r="E29" s="76">
        <v>38652405.539999999</v>
      </c>
      <c r="F29" s="77">
        <v>33.168464610000001</v>
      </c>
    </row>
    <row r="30" spans="1:6" x14ac:dyDescent="0.2">
      <c r="A30" s="75" t="s">
        <v>473</v>
      </c>
      <c r="B30" t="s">
        <v>474</v>
      </c>
      <c r="C30" s="76">
        <v>93617858</v>
      </c>
      <c r="D30" s="76">
        <v>52186886</v>
      </c>
      <c r="E30" s="76">
        <v>41430972</v>
      </c>
      <c r="F30" s="77">
        <v>0.79389622999999998</v>
      </c>
    </row>
    <row r="31" spans="1:6" x14ac:dyDescent="0.2">
      <c r="A31" s="75" t="s">
        <v>718</v>
      </c>
      <c r="C31" s="76">
        <v>25608309928.650002</v>
      </c>
      <c r="D31" s="76">
        <v>20587675020.279999</v>
      </c>
      <c r="E31" s="76">
        <v>5020634908.3699999</v>
      </c>
      <c r="F31" s="77">
        <v>0.24386605</v>
      </c>
    </row>
    <row r="33" spans="1:6" x14ac:dyDescent="0.2">
      <c r="A33" s="75" t="s">
        <v>475</v>
      </c>
      <c r="B33" t="s">
        <v>476</v>
      </c>
      <c r="C33" s="76">
        <v>10662115936.73</v>
      </c>
      <c r="D33" s="76">
        <v>7416343782.3176003</v>
      </c>
      <c r="E33" s="76">
        <v>3245772154.4123998</v>
      </c>
      <c r="F33" s="77">
        <v>0.43765124999999999</v>
      </c>
    </row>
    <row r="34" spans="1:6" x14ac:dyDescent="0.2">
      <c r="A34" s="75" t="s">
        <v>477</v>
      </c>
      <c r="B34" t="s">
        <v>478</v>
      </c>
      <c r="C34" s="76">
        <v>3880170277.4200001</v>
      </c>
      <c r="D34" s="76">
        <v>5234699272.2423</v>
      </c>
      <c r="E34" s="76">
        <v>-1354528994.8223</v>
      </c>
      <c r="F34" s="77">
        <v>-0.25875966</v>
      </c>
    </row>
    <row r="35" spans="1:6" x14ac:dyDescent="0.2">
      <c r="A35" s="75" t="s">
        <v>479</v>
      </c>
      <c r="B35" t="s">
        <v>480</v>
      </c>
      <c r="C35" s="76">
        <v>1380588279.6800001</v>
      </c>
      <c r="D35" s="76">
        <v>1329325949.1447001</v>
      </c>
      <c r="E35" s="76">
        <v>51262330.535300002</v>
      </c>
      <c r="F35" s="77">
        <v>3.8562650000000004E-2</v>
      </c>
    </row>
    <row r="36" spans="1:6" x14ac:dyDescent="0.2">
      <c r="A36" s="75" t="s">
        <v>481</v>
      </c>
      <c r="B36" t="s">
        <v>482</v>
      </c>
      <c r="C36" s="76">
        <v>1292897181</v>
      </c>
      <c r="D36" s="76">
        <v>1251401877</v>
      </c>
      <c r="E36" s="76">
        <v>41495304</v>
      </c>
      <c r="F36" s="77">
        <v>3.3159060000000004E-2</v>
      </c>
    </row>
    <row r="37" spans="1:6" x14ac:dyDescent="0.2">
      <c r="A37" s="75" t="s">
        <v>483</v>
      </c>
      <c r="B37" t="s">
        <v>484</v>
      </c>
      <c r="C37" s="76">
        <v>14464836</v>
      </c>
      <c r="D37" s="76">
        <v>0</v>
      </c>
      <c r="E37" s="76">
        <v>14464836</v>
      </c>
      <c r="F37" s="77">
        <v>0</v>
      </c>
    </row>
    <row r="38" spans="1:6" x14ac:dyDescent="0.2">
      <c r="A38" s="75" t="s">
        <v>485</v>
      </c>
      <c r="B38" t="s">
        <v>389</v>
      </c>
      <c r="C38" s="76">
        <v>49419116.68</v>
      </c>
      <c r="D38" s="76">
        <v>53411619.144699998</v>
      </c>
      <c r="E38" s="76">
        <v>-3992502.4646999999</v>
      </c>
      <c r="F38" s="77">
        <v>-7.4749700000000002E-2</v>
      </c>
    </row>
    <row r="39" spans="1:6" x14ac:dyDescent="0.2">
      <c r="A39" s="75" t="s">
        <v>486</v>
      </c>
      <c r="B39" t="s">
        <v>487</v>
      </c>
      <c r="C39" s="76">
        <v>14687410</v>
      </c>
      <c r="D39" s="76">
        <v>14572459</v>
      </c>
      <c r="E39" s="76">
        <v>114951</v>
      </c>
      <c r="F39" s="77">
        <v>7.8882399999999995E-3</v>
      </c>
    </row>
    <row r="40" spans="1:6" x14ac:dyDescent="0.2">
      <c r="A40" s="75" t="s">
        <v>488</v>
      </c>
      <c r="B40" t="s">
        <v>489</v>
      </c>
      <c r="C40" s="76">
        <v>9119736</v>
      </c>
      <c r="D40" s="76">
        <v>9939994</v>
      </c>
      <c r="E40" s="76">
        <v>-820258</v>
      </c>
      <c r="F40" s="77">
        <v>-8.2520980000000008E-2</v>
      </c>
    </row>
    <row r="41" spans="1:6" x14ac:dyDescent="0.2">
      <c r="A41" s="75" t="s">
        <v>490</v>
      </c>
      <c r="B41" t="s">
        <v>491</v>
      </c>
      <c r="C41" s="76">
        <v>341568306</v>
      </c>
      <c r="D41" s="76">
        <v>322425200</v>
      </c>
      <c r="E41" s="76">
        <v>19143106</v>
      </c>
      <c r="F41" s="77">
        <v>5.937224E-2</v>
      </c>
    </row>
    <row r="42" spans="1:6" x14ac:dyDescent="0.2">
      <c r="A42" s="75" t="s">
        <v>492</v>
      </c>
      <c r="B42" t="s">
        <v>493</v>
      </c>
      <c r="C42" s="76">
        <v>54107700</v>
      </c>
      <c r="D42" s="76">
        <v>51087200</v>
      </c>
      <c r="E42" s="76">
        <v>3020500</v>
      </c>
      <c r="F42" s="77">
        <v>5.9124400000000001E-2</v>
      </c>
    </row>
    <row r="43" spans="1:6" x14ac:dyDescent="0.2">
      <c r="A43" s="75" t="s">
        <v>494</v>
      </c>
      <c r="B43" t="s">
        <v>495</v>
      </c>
      <c r="C43" s="76">
        <v>111412657</v>
      </c>
      <c r="D43" s="76">
        <v>106875900</v>
      </c>
      <c r="E43" s="76">
        <v>4536757</v>
      </c>
      <c r="F43" s="77">
        <v>4.244883E-2</v>
      </c>
    </row>
    <row r="44" spans="1:6" x14ac:dyDescent="0.2">
      <c r="A44" s="75" t="s">
        <v>496</v>
      </c>
      <c r="B44" t="s">
        <v>497</v>
      </c>
      <c r="C44" s="76">
        <v>14129300</v>
      </c>
      <c r="D44" s="76">
        <v>13687600</v>
      </c>
      <c r="E44" s="76">
        <v>441700</v>
      </c>
      <c r="F44" s="77">
        <v>3.227008E-2</v>
      </c>
    </row>
    <row r="45" spans="1:6" x14ac:dyDescent="0.2">
      <c r="A45" s="75" t="s">
        <v>498</v>
      </c>
      <c r="B45" t="s">
        <v>499</v>
      </c>
      <c r="C45" s="76">
        <v>86971809</v>
      </c>
      <c r="D45" s="76">
        <v>0</v>
      </c>
      <c r="E45" s="76">
        <v>86971809</v>
      </c>
      <c r="F45" s="77">
        <v>0</v>
      </c>
    </row>
    <row r="46" spans="1:6" x14ac:dyDescent="0.2">
      <c r="A46" s="75" t="s">
        <v>500</v>
      </c>
      <c r="B46" t="s">
        <v>501</v>
      </c>
      <c r="C46" s="76">
        <v>74946840</v>
      </c>
      <c r="D46" s="76">
        <v>150774500</v>
      </c>
      <c r="E46" s="76">
        <v>-75827660</v>
      </c>
      <c r="F46" s="77">
        <v>-0.50292097999999996</v>
      </c>
    </row>
    <row r="47" spans="1:6" x14ac:dyDescent="0.2">
      <c r="A47" s="75" t="s">
        <v>502</v>
      </c>
      <c r="B47" t="s">
        <v>503</v>
      </c>
      <c r="C47" s="76">
        <v>68559800</v>
      </c>
      <c r="D47" s="76">
        <v>63914600</v>
      </c>
      <c r="E47" s="76">
        <v>4645200</v>
      </c>
      <c r="F47" s="77">
        <v>7.2678229999999996E-2</v>
      </c>
    </row>
    <row r="48" spans="1:6" x14ac:dyDescent="0.2">
      <c r="A48" s="75" t="s">
        <v>504</v>
      </c>
      <c r="B48" t="s">
        <v>505</v>
      </c>
      <c r="C48" s="76">
        <v>40586700</v>
      </c>
      <c r="D48" s="76">
        <v>38319000</v>
      </c>
      <c r="E48" s="76">
        <v>2267700</v>
      </c>
      <c r="F48" s="77">
        <v>5.9179519999999999E-2</v>
      </c>
    </row>
    <row r="49" spans="1:6" x14ac:dyDescent="0.2">
      <c r="A49" s="75" t="s">
        <v>506</v>
      </c>
      <c r="B49" t="s">
        <v>507</v>
      </c>
      <c r="C49" s="76">
        <v>27973100</v>
      </c>
      <c r="D49" s="76">
        <v>6403900</v>
      </c>
      <c r="E49" s="76">
        <v>21569200</v>
      </c>
      <c r="F49" s="77">
        <v>3.3681350399999999</v>
      </c>
    </row>
    <row r="50" spans="1:6" x14ac:dyDescent="0.2">
      <c r="A50" s="75" t="s">
        <v>508</v>
      </c>
      <c r="B50" t="s">
        <v>509</v>
      </c>
      <c r="C50" s="76">
        <v>0</v>
      </c>
      <c r="D50" s="76">
        <v>6403900</v>
      </c>
      <c r="E50" s="76">
        <v>-6403900</v>
      </c>
      <c r="F50" s="77">
        <v>-1</v>
      </c>
    </row>
    <row r="51" spans="1:6" x14ac:dyDescent="0.2">
      <c r="A51" s="75" t="s">
        <v>510</v>
      </c>
      <c r="B51" t="s">
        <v>511</v>
      </c>
      <c r="C51" s="76">
        <v>0</v>
      </c>
      <c r="D51" s="76">
        <v>12787800</v>
      </c>
      <c r="E51" s="76">
        <v>-12787800</v>
      </c>
      <c r="F51" s="77">
        <v>-1</v>
      </c>
    </row>
    <row r="52" spans="1:6" x14ac:dyDescent="0.2">
      <c r="A52" s="75" t="s">
        <v>512</v>
      </c>
      <c r="B52" t="s">
        <v>513</v>
      </c>
      <c r="C52" s="76">
        <v>374433608</v>
      </c>
      <c r="D52" s="76">
        <v>374538871.3276</v>
      </c>
      <c r="E52" s="76">
        <v>-105263.3276</v>
      </c>
      <c r="F52" s="77">
        <v>-2.8105000000000003E-4</v>
      </c>
    </row>
    <row r="53" spans="1:6" x14ac:dyDescent="0.2">
      <c r="A53" s="75" t="s">
        <v>514</v>
      </c>
      <c r="B53" t="s">
        <v>381</v>
      </c>
      <c r="C53" s="76">
        <v>0</v>
      </c>
      <c r="D53" s="76">
        <v>59232966.421099998</v>
      </c>
      <c r="E53" s="76">
        <v>-59232966.421099998</v>
      </c>
      <c r="F53" s="77">
        <v>-1</v>
      </c>
    </row>
    <row r="54" spans="1:6" x14ac:dyDescent="0.2">
      <c r="A54" s="75" t="s">
        <v>515</v>
      </c>
      <c r="B54" t="s">
        <v>377</v>
      </c>
      <c r="C54" s="76">
        <v>124817221</v>
      </c>
      <c r="D54" s="76">
        <v>97853620.830599993</v>
      </c>
      <c r="E54" s="76">
        <v>26963600.169399999</v>
      </c>
      <c r="F54" s="77">
        <v>0.27555035999999999</v>
      </c>
    </row>
    <row r="55" spans="1:6" x14ac:dyDescent="0.2">
      <c r="A55" s="75" t="s">
        <v>516</v>
      </c>
      <c r="B55" t="s">
        <v>517</v>
      </c>
      <c r="C55" s="76">
        <v>7375247</v>
      </c>
      <c r="D55" s="76">
        <v>11873761.2315</v>
      </c>
      <c r="E55" s="76">
        <v>-4498514.2314999998</v>
      </c>
      <c r="F55" s="77">
        <v>-0.37886176999999999</v>
      </c>
    </row>
    <row r="56" spans="1:6" x14ac:dyDescent="0.2">
      <c r="A56" s="75" t="s">
        <v>518</v>
      </c>
      <c r="B56" t="s">
        <v>383</v>
      </c>
      <c r="C56" s="76">
        <v>70811873</v>
      </c>
      <c r="D56" s="76">
        <v>56992107.431299999</v>
      </c>
      <c r="E56" s="76">
        <v>13819765.568700001</v>
      </c>
      <c r="F56" s="77">
        <v>0.2424856</v>
      </c>
    </row>
    <row r="57" spans="1:6" x14ac:dyDescent="0.2">
      <c r="A57" s="75" t="s">
        <v>519</v>
      </c>
      <c r="B57" t="s">
        <v>387</v>
      </c>
      <c r="C57" s="76">
        <v>115074104</v>
      </c>
      <c r="D57" s="76">
        <v>99584960.772</v>
      </c>
      <c r="E57" s="76">
        <v>15489143.228</v>
      </c>
      <c r="F57" s="77">
        <v>0.15553697</v>
      </c>
    </row>
    <row r="58" spans="1:6" x14ac:dyDescent="0.2">
      <c r="A58" s="75" t="s">
        <v>520</v>
      </c>
      <c r="B58" t="s">
        <v>385</v>
      </c>
      <c r="C58" s="76">
        <v>56355163</v>
      </c>
      <c r="D58" s="76">
        <v>49001454.641099997</v>
      </c>
      <c r="E58" s="76">
        <v>7353708.3589000003</v>
      </c>
      <c r="F58" s="77">
        <v>0.15007123</v>
      </c>
    </row>
    <row r="59" spans="1:6" x14ac:dyDescent="0.2">
      <c r="A59" s="75" t="s">
        <v>521</v>
      </c>
      <c r="B59" t="s">
        <v>522</v>
      </c>
      <c r="C59" s="76">
        <v>739544541</v>
      </c>
      <c r="D59" s="76">
        <v>450340443.19999999</v>
      </c>
      <c r="E59" s="76">
        <v>289204097.80000001</v>
      </c>
      <c r="F59" s="77">
        <v>0.64218993000000002</v>
      </c>
    </row>
    <row r="60" spans="1:6" x14ac:dyDescent="0.2">
      <c r="A60" s="75" t="s">
        <v>523</v>
      </c>
      <c r="B60" t="s">
        <v>524</v>
      </c>
      <c r="C60" s="76">
        <v>104373333</v>
      </c>
      <c r="D60" s="76">
        <v>0</v>
      </c>
      <c r="E60" s="76">
        <v>104373333</v>
      </c>
      <c r="F60" s="77">
        <v>0</v>
      </c>
    </row>
    <row r="61" spans="1:6" x14ac:dyDescent="0.2">
      <c r="A61" s="75" t="s">
        <v>525</v>
      </c>
      <c r="B61" t="s">
        <v>334</v>
      </c>
      <c r="C61" s="76">
        <v>535416000</v>
      </c>
      <c r="D61" s="76">
        <v>352200000</v>
      </c>
      <c r="E61" s="76">
        <v>183216000</v>
      </c>
      <c r="F61" s="77">
        <v>0.52020443000000005</v>
      </c>
    </row>
    <row r="62" spans="1:6" x14ac:dyDescent="0.2">
      <c r="A62" s="75" t="s">
        <v>526</v>
      </c>
      <c r="B62" t="s">
        <v>527</v>
      </c>
      <c r="C62" s="76">
        <v>92551907</v>
      </c>
      <c r="D62" s="76">
        <v>95435660</v>
      </c>
      <c r="E62" s="76">
        <v>-2883753</v>
      </c>
      <c r="F62" s="77">
        <v>-3.0216719999999999E-2</v>
      </c>
    </row>
    <row r="63" spans="1:6" x14ac:dyDescent="0.2">
      <c r="A63" s="75" t="s">
        <v>528</v>
      </c>
      <c r="B63" t="s">
        <v>529</v>
      </c>
      <c r="C63" s="76">
        <v>7203301</v>
      </c>
      <c r="D63" s="76">
        <v>2704783.2</v>
      </c>
      <c r="E63" s="76">
        <v>4498517.8</v>
      </c>
      <c r="F63" s="77">
        <v>1.6631713000000001</v>
      </c>
    </row>
    <row r="64" spans="1:6" x14ac:dyDescent="0.2">
      <c r="A64" s="75" t="s">
        <v>530</v>
      </c>
      <c r="B64" t="s">
        <v>531</v>
      </c>
      <c r="C64" s="76">
        <v>935927669.74000001</v>
      </c>
      <c r="D64" s="76">
        <v>2627892704.1999998</v>
      </c>
      <c r="E64" s="76">
        <v>-1691965034.46</v>
      </c>
      <c r="F64" s="77">
        <v>-0.64384859999999999</v>
      </c>
    </row>
    <row r="65" spans="1:6" x14ac:dyDescent="0.2">
      <c r="A65" s="75" t="s">
        <v>532</v>
      </c>
      <c r="B65" t="s">
        <v>533</v>
      </c>
      <c r="C65" s="76">
        <v>42167900</v>
      </c>
      <c r="D65" s="76">
        <v>0</v>
      </c>
      <c r="E65" s="76">
        <v>42167900</v>
      </c>
      <c r="F65" s="77">
        <v>0</v>
      </c>
    </row>
    <row r="66" spans="1:6" x14ac:dyDescent="0.2">
      <c r="A66" s="75" t="s">
        <v>534</v>
      </c>
      <c r="B66" t="s">
        <v>535</v>
      </c>
      <c r="C66" s="76">
        <v>0</v>
      </c>
      <c r="D66" s="76">
        <v>34136045</v>
      </c>
      <c r="E66" s="76">
        <v>-34136045</v>
      </c>
      <c r="F66" s="77">
        <v>-1</v>
      </c>
    </row>
    <row r="67" spans="1:6" x14ac:dyDescent="0.2">
      <c r="A67" s="75" t="s">
        <v>536</v>
      </c>
      <c r="B67" t="s">
        <v>537</v>
      </c>
      <c r="C67" s="76">
        <v>85265021</v>
      </c>
      <c r="D67" s="76">
        <v>119159921.39</v>
      </c>
      <c r="E67" s="76">
        <v>-33894900.390000001</v>
      </c>
      <c r="F67" s="77">
        <v>-0.28444882999999999</v>
      </c>
    </row>
    <row r="68" spans="1:6" x14ac:dyDescent="0.2">
      <c r="A68" s="75" t="s">
        <v>538</v>
      </c>
      <c r="B68" t="s">
        <v>155</v>
      </c>
      <c r="C68" s="76">
        <v>37199062</v>
      </c>
      <c r="D68" s="76">
        <v>67422617.560000002</v>
      </c>
      <c r="E68" s="76">
        <v>-30223555.559999999</v>
      </c>
      <c r="F68" s="77">
        <v>-0.44827028000000002</v>
      </c>
    </row>
    <row r="69" spans="1:6" x14ac:dyDescent="0.2">
      <c r="A69" s="75" t="s">
        <v>539</v>
      </c>
      <c r="B69" t="s">
        <v>540</v>
      </c>
      <c r="C69" s="76">
        <v>32738495</v>
      </c>
      <c r="D69" s="76">
        <v>8880921.3399999999</v>
      </c>
      <c r="E69" s="76">
        <v>23857573.66</v>
      </c>
      <c r="F69" s="77">
        <v>2.6863849800000001</v>
      </c>
    </row>
    <row r="70" spans="1:6" x14ac:dyDescent="0.2">
      <c r="A70" s="75" t="s">
        <v>541</v>
      </c>
      <c r="B70" t="s">
        <v>542</v>
      </c>
      <c r="C70" s="76">
        <v>30227674.079999998</v>
      </c>
      <c r="D70" s="76">
        <v>109235557.42</v>
      </c>
      <c r="E70" s="76">
        <v>-79007883.340000004</v>
      </c>
      <c r="F70" s="77">
        <v>-0.72327989999999998</v>
      </c>
    </row>
    <row r="71" spans="1:6" x14ac:dyDescent="0.2">
      <c r="A71" s="75" t="s">
        <v>543</v>
      </c>
      <c r="B71" t="s">
        <v>366</v>
      </c>
      <c r="C71" s="76">
        <v>69051619</v>
      </c>
      <c r="D71" s="76">
        <v>53085363</v>
      </c>
      <c r="E71" s="76">
        <v>15966256</v>
      </c>
      <c r="F71" s="77">
        <v>0.30076569000000003</v>
      </c>
    </row>
    <row r="72" spans="1:6" x14ac:dyDescent="0.2">
      <c r="A72" s="75" t="s">
        <v>544</v>
      </c>
      <c r="B72" t="s">
        <v>338</v>
      </c>
      <c r="C72" s="76">
        <v>0</v>
      </c>
      <c r="D72" s="76">
        <v>35874999</v>
      </c>
      <c r="E72" s="76">
        <v>-35874999</v>
      </c>
      <c r="F72" s="77">
        <v>-1</v>
      </c>
    </row>
    <row r="73" spans="1:6" x14ac:dyDescent="0.2">
      <c r="A73" s="75" t="s">
        <v>545</v>
      </c>
      <c r="B73" t="s">
        <v>546</v>
      </c>
      <c r="C73" s="76">
        <v>6993384</v>
      </c>
      <c r="D73" s="76">
        <v>3781785</v>
      </c>
      <c r="E73" s="76">
        <v>3211599</v>
      </c>
      <c r="F73" s="77">
        <v>0.84922834000000003</v>
      </c>
    </row>
    <row r="74" spans="1:6" x14ac:dyDescent="0.2">
      <c r="A74" s="75" t="s">
        <v>547</v>
      </c>
      <c r="B74" t="s">
        <v>548</v>
      </c>
      <c r="C74" s="76">
        <v>12018061</v>
      </c>
      <c r="D74" s="76">
        <v>103915291</v>
      </c>
      <c r="E74" s="76">
        <v>-91897230</v>
      </c>
      <c r="F74" s="77">
        <v>-0.88434752000000005</v>
      </c>
    </row>
    <row r="75" spans="1:6" x14ac:dyDescent="0.2">
      <c r="A75" s="75" t="s">
        <v>549</v>
      </c>
      <c r="B75" t="s">
        <v>550</v>
      </c>
      <c r="C75" s="76">
        <v>395600</v>
      </c>
      <c r="D75" s="76">
        <v>0</v>
      </c>
      <c r="E75" s="76">
        <v>395600</v>
      </c>
      <c r="F75" s="77">
        <v>0</v>
      </c>
    </row>
    <row r="76" spans="1:6" x14ac:dyDescent="0.2">
      <c r="A76" s="75" t="s">
        <v>551</v>
      </c>
      <c r="B76" t="s">
        <v>552</v>
      </c>
      <c r="C76" s="76">
        <v>3686500</v>
      </c>
      <c r="D76" s="76">
        <v>2584300</v>
      </c>
      <c r="E76" s="76">
        <v>1102200</v>
      </c>
      <c r="F76" s="77">
        <v>0.42649847000000002</v>
      </c>
    </row>
    <row r="77" spans="1:6" x14ac:dyDescent="0.2">
      <c r="A77" s="75" t="s">
        <v>553</v>
      </c>
      <c r="B77" t="s">
        <v>554</v>
      </c>
      <c r="C77" s="76">
        <v>78670688.560000002</v>
      </c>
      <c r="D77" s="76">
        <v>0</v>
      </c>
      <c r="E77" s="76">
        <v>78670688.560000002</v>
      </c>
      <c r="F77" s="77">
        <v>0</v>
      </c>
    </row>
    <row r="78" spans="1:6" x14ac:dyDescent="0.2">
      <c r="A78" s="75" t="s">
        <v>555</v>
      </c>
      <c r="B78" t="s">
        <v>556</v>
      </c>
      <c r="C78" s="76">
        <v>2898781</v>
      </c>
      <c r="D78" s="76">
        <v>2118436</v>
      </c>
      <c r="E78" s="76">
        <v>780345</v>
      </c>
      <c r="F78" s="77">
        <v>0.36835901999999998</v>
      </c>
    </row>
    <row r="79" spans="1:6" x14ac:dyDescent="0.2">
      <c r="A79" s="75" t="s">
        <v>557</v>
      </c>
      <c r="B79" t="s">
        <v>558</v>
      </c>
      <c r="C79" s="76">
        <v>450000000</v>
      </c>
      <c r="D79" s="76">
        <v>746924470.5</v>
      </c>
      <c r="E79" s="76">
        <v>-296924470.5</v>
      </c>
      <c r="F79" s="77">
        <v>-0.39752945000000001</v>
      </c>
    </row>
    <row r="80" spans="1:6" x14ac:dyDescent="0.2">
      <c r="A80" s="75" t="s">
        <v>559</v>
      </c>
      <c r="B80" t="s">
        <v>441</v>
      </c>
      <c r="C80" s="76">
        <v>0</v>
      </c>
      <c r="D80" s="76">
        <v>22757364</v>
      </c>
      <c r="E80" s="76">
        <v>-22757364</v>
      </c>
      <c r="F80" s="77">
        <v>-1</v>
      </c>
    </row>
    <row r="81" spans="1:6" x14ac:dyDescent="0.2">
      <c r="A81" s="75" t="s">
        <v>560</v>
      </c>
      <c r="B81" t="s">
        <v>561</v>
      </c>
      <c r="C81" s="76">
        <v>35005781</v>
      </c>
      <c r="D81" s="76">
        <v>9058892.1999999993</v>
      </c>
      <c r="E81" s="76">
        <v>25946888.800000001</v>
      </c>
      <c r="F81" s="77">
        <v>2.8642452299999999</v>
      </c>
    </row>
    <row r="82" spans="1:6" x14ac:dyDescent="0.2">
      <c r="A82" s="75" t="s">
        <v>562</v>
      </c>
      <c r="B82" t="s">
        <v>563</v>
      </c>
      <c r="C82" s="76">
        <v>1116424</v>
      </c>
      <c r="D82" s="76">
        <v>100229673</v>
      </c>
      <c r="E82" s="76">
        <v>-99113249</v>
      </c>
      <c r="F82" s="77">
        <v>-0.98886134000000003</v>
      </c>
    </row>
    <row r="83" spans="1:6" x14ac:dyDescent="0.2">
      <c r="A83" s="75" t="s">
        <v>564</v>
      </c>
      <c r="B83" t="s">
        <v>336</v>
      </c>
      <c r="C83" s="76">
        <v>31013020</v>
      </c>
      <c r="D83" s="76">
        <v>1204420604.25</v>
      </c>
      <c r="E83" s="76">
        <v>-1173407584.25</v>
      </c>
      <c r="F83" s="77">
        <v>-0.97425066999999999</v>
      </c>
    </row>
    <row r="84" spans="1:6" x14ac:dyDescent="0.2">
      <c r="A84" s="75" t="s">
        <v>565</v>
      </c>
      <c r="B84" t="s">
        <v>566</v>
      </c>
      <c r="C84" s="76">
        <v>17479659.100000001</v>
      </c>
      <c r="D84" s="76">
        <v>4306463.54</v>
      </c>
      <c r="E84" s="76">
        <v>13173195.560000001</v>
      </c>
      <c r="F84" s="77">
        <v>3.0589358199999999</v>
      </c>
    </row>
    <row r="85" spans="1:6" x14ac:dyDescent="0.2">
      <c r="A85" s="75" t="s">
        <v>567</v>
      </c>
      <c r="B85" t="s">
        <v>568</v>
      </c>
      <c r="C85" s="76">
        <v>39548073</v>
      </c>
      <c r="D85" s="76">
        <v>66261504.369999997</v>
      </c>
      <c r="E85" s="76">
        <v>-26713431.370000001</v>
      </c>
      <c r="F85" s="77">
        <v>-0.4031516</v>
      </c>
    </row>
    <row r="86" spans="1:6" x14ac:dyDescent="0.2">
      <c r="A86" s="75" t="s">
        <v>569</v>
      </c>
      <c r="B86" t="s">
        <v>570</v>
      </c>
      <c r="C86" s="76">
        <v>39147921</v>
      </c>
      <c r="D86" s="76">
        <v>58721844</v>
      </c>
      <c r="E86" s="76">
        <v>-19573923</v>
      </c>
      <c r="F86" s="77">
        <v>-0.33333290999999998</v>
      </c>
    </row>
    <row r="87" spans="1:6" x14ac:dyDescent="0.2">
      <c r="A87" s="75" t="s">
        <v>571</v>
      </c>
      <c r="B87" t="s">
        <v>352</v>
      </c>
      <c r="C87" s="76">
        <v>0</v>
      </c>
      <c r="D87" s="76">
        <v>28647</v>
      </c>
      <c r="E87" s="76">
        <v>-28647</v>
      </c>
      <c r="F87" s="77">
        <v>-1</v>
      </c>
    </row>
    <row r="88" spans="1:6" x14ac:dyDescent="0.2">
      <c r="A88" s="75" t="s">
        <v>572</v>
      </c>
      <c r="B88" t="s">
        <v>573</v>
      </c>
      <c r="C88" s="76">
        <v>48952</v>
      </c>
      <c r="D88" s="76">
        <v>0</v>
      </c>
      <c r="E88" s="76">
        <v>48952</v>
      </c>
      <c r="F88" s="77">
        <v>0</v>
      </c>
    </row>
    <row r="89" spans="1:6" x14ac:dyDescent="0.2">
      <c r="A89" s="75" t="s">
        <v>574</v>
      </c>
      <c r="B89" t="s">
        <v>575</v>
      </c>
      <c r="C89" s="76">
        <v>264000</v>
      </c>
      <c r="D89" s="76">
        <v>0</v>
      </c>
      <c r="E89" s="76">
        <v>264000</v>
      </c>
      <c r="F89" s="77">
        <v>0</v>
      </c>
    </row>
    <row r="90" spans="1:6" x14ac:dyDescent="0.2">
      <c r="A90" s="75" t="s">
        <v>576</v>
      </c>
      <c r="B90" t="s">
        <v>577</v>
      </c>
      <c r="C90" s="76">
        <v>87200</v>
      </c>
      <c r="D90" s="76">
        <v>7511013.3700000001</v>
      </c>
      <c r="E90" s="76">
        <v>-7423813.3700000001</v>
      </c>
      <c r="F90" s="77">
        <v>-0.98839038000000001</v>
      </c>
    </row>
    <row r="91" spans="1:6" x14ac:dyDescent="0.2">
      <c r="A91" s="75" t="s">
        <v>578</v>
      </c>
      <c r="B91" t="s">
        <v>579</v>
      </c>
      <c r="C91" s="76">
        <v>6229884253.29</v>
      </c>
      <c r="D91" s="76">
        <v>1821010118.9052999</v>
      </c>
      <c r="E91" s="76">
        <v>4408874134.3846998</v>
      </c>
      <c r="F91" s="77">
        <v>2.4211145699999999</v>
      </c>
    </row>
    <row r="92" spans="1:6" x14ac:dyDescent="0.2">
      <c r="A92" s="75" t="s">
        <v>580</v>
      </c>
      <c r="B92" t="s">
        <v>480</v>
      </c>
      <c r="C92" s="76">
        <v>154380253.61000001</v>
      </c>
      <c r="D92" s="76">
        <v>133600749.4383</v>
      </c>
      <c r="E92" s="76">
        <v>20779504.171700001</v>
      </c>
      <c r="F92" s="77">
        <v>0.15553433999999999</v>
      </c>
    </row>
    <row r="93" spans="1:6" x14ac:dyDescent="0.2">
      <c r="A93" s="75" t="s">
        <v>581</v>
      </c>
      <c r="B93" t="s">
        <v>482</v>
      </c>
      <c r="C93" s="76">
        <v>137433254</v>
      </c>
      <c r="D93" s="76">
        <v>115239151</v>
      </c>
      <c r="E93" s="76">
        <v>22194103</v>
      </c>
      <c r="F93" s="77">
        <v>0.19259169000000001</v>
      </c>
    </row>
    <row r="94" spans="1:6" x14ac:dyDescent="0.2">
      <c r="A94" s="75" t="s">
        <v>582</v>
      </c>
      <c r="B94" t="s">
        <v>389</v>
      </c>
      <c r="C94" s="76">
        <v>173547.61000000002</v>
      </c>
      <c r="D94" s="76">
        <v>5040811.4382999996</v>
      </c>
      <c r="E94" s="76">
        <v>-4867263.8283000002</v>
      </c>
      <c r="F94" s="77">
        <v>-0.96557148999999998</v>
      </c>
    </row>
    <row r="95" spans="1:6" x14ac:dyDescent="0.2">
      <c r="A95" s="75" t="s">
        <v>583</v>
      </c>
      <c r="B95" t="s">
        <v>487</v>
      </c>
      <c r="C95" s="76">
        <v>10353314</v>
      </c>
      <c r="D95" s="76">
        <v>7924288</v>
      </c>
      <c r="E95" s="76">
        <v>2429026</v>
      </c>
      <c r="F95" s="77">
        <v>0.30652923999999998</v>
      </c>
    </row>
    <row r="96" spans="1:6" x14ac:dyDescent="0.2">
      <c r="A96" s="75" t="s">
        <v>584</v>
      </c>
      <c r="B96" t="s">
        <v>489</v>
      </c>
      <c r="C96" s="76">
        <v>6420138</v>
      </c>
      <c r="D96" s="76">
        <v>5396499</v>
      </c>
      <c r="E96" s="76">
        <v>1023639</v>
      </c>
      <c r="F96" s="77">
        <v>0.18968576000000001</v>
      </c>
    </row>
    <row r="97" spans="1:6" x14ac:dyDescent="0.2">
      <c r="A97" s="75" t="s">
        <v>585</v>
      </c>
      <c r="B97" t="s">
        <v>586</v>
      </c>
      <c r="C97" s="76">
        <v>119314028</v>
      </c>
      <c r="D97" s="76">
        <v>131328236.3468</v>
      </c>
      <c r="E97" s="76">
        <v>-12014208.346799999</v>
      </c>
      <c r="F97" s="77">
        <v>-9.1482290000000008E-2</v>
      </c>
    </row>
    <row r="98" spans="1:6" x14ac:dyDescent="0.2">
      <c r="A98" s="75" t="s">
        <v>587</v>
      </c>
      <c r="B98" t="s">
        <v>588</v>
      </c>
      <c r="C98" s="76">
        <v>119314028</v>
      </c>
      <c r="D98" s="76">
        <v>131328236.3468</v>
      </c>
      <c r="E98" s="76">
        <v>-12014208.346799999</v>
      </c>
      <c r="F98" s="77">
        <v>-9.1482290000000008E-2</v>
      </c>
    </row>
    <row r="99" spans="1:6" x14ac:dyDescent="0.2">
      <c r="A99" s="75" t="s">
        <v>589</v>
      </c>
      <c r="B99" t="s">
        <v>491</v>
      </c>
      <c r="C99" s="76">
        <v>45769592</v>
      </c>
      <c r="D99" s="76">
        <v>33463100</v>
      </c>
      <c r="E99" s="76">
        <v>12306492</v>
      </c>
      <c r="F99" s="77">
        <v>0.36776306000000003</v>
      </c>
    </row>
    <row r="100" spans="1:6" x14ac:dyDescent="0.2">
      <c r="A100" s="75" t="s">
        <v>590</v>
      </c>
      <c r="B100" t="s">
        <v>493</v>
      </c>
      <c r="C100" s="76">
        <v>7113400</v>
      </c>
      <c r="D100" s="76">
        <v>5023400</v>
      </c>
      <c r="E100" s="76">
        <v>2090000</v>
      </c>
      <c r="F100" s="77">
        <v>0.41605287000000002</v>
      </c>
    </row>
    <row r="101" spans="1:6" x14ac:dyDescent="0.2">
      <c r="A101" s="75" t="s">
        <v>591</v>
      </c>
      <c r="B101" t="s">
        <v>495</v>
      </c>
      <c r="C101" s="76">
        <v>16847942</v>
      </c>
      <c r="D101" s="76">
        <v>10674300</v>
      </c>
      <c r="E101" s="76">
        <v>6173642</v>
      </c>
      <c r="F101" s="77">
        <v>0.57836505000000005</v>
      </c>
    </row>
    <row r="102" spans="1:6" x14ac:dyDescent="0.2">
      <c r="A102" s="75" t="s">
        <v>592</v>
      </c>
      <c r="B102" t="s">
        <v>497</v>
      </c>
      <c r="C102" s="76">
        <v>2675600</v>
      </c>
      <c r="D102" s="76">
        <v>2700300</v>
      </c>
      <c r="E102" s="76">
        <v>-24700</v>
      </c>
      <c r="F102" s="77">
        <v>-9.1471299999999998E-3</v>
      </c>
    </row>
    <row r="103" spans="1:6" x14ac:dyDescent="0.2">
      <c r="A103" s="75" t="s">
        <v>593</v>
      </c>
      <c r="B103" t="s">
        <v>499</v>
      </c>
      <c r="C103" s="76">
        <v>8945209</v>
      </c>
      <c r="D103" s="76">
        <v>0</v>
      </c>
      <c r="E103" s="76">
        <v>8945209</v>
      </c>
      <c r="F103" s="77">
        <v>0</v>
      </c>
    </row>
    <row r="104" spans="1:6" x14ac:dyDescent="0.2">
      <c r="A104" s="75" t="s">
        <v>594</v>
      </c>
      <c r="B104" t="s">
        <v>501</v>
      </c>
      <c r="C104" s="76">
        <v>10187441</v>
      </c>
      <c r="D104" s="76">
        <v>15065100</v>
      </c>
      <c r="E104" s="76">
        <v>-4877659</v>
      </c>
      <c r="F104" s="77">
        <v>-0.32377210000000001</v>
      </c>
    </row>
    <row r="105" spans="1:6" x14ac:dyDescent="0.2">
      <c r="A105" s="75" t="s">
        <v>595</v>
      </c>
      <c r="B105" t="s">
        <v>503</v>
      </c>
      <c r="C105" s="76">
        <v>7982300</v>
      </c>
      <c r="D105" s="76">
        <v>6296900</v>
      </c>
      <c r="E105" s="76">
        <v>1685400</v>
      </c>
      <c r="F105" s="77">
        <v>0.26765550999999999</v>
      </c>
    </row>
    <row r="106" spans="1:6" x14ac:dyDescent="0.2">
      <c r="A106" s="75" t="s">
        <v>596</v>
      </c>
      <c r="B106" t="s">
        <v>505</v>
      </c>
      <c r="C106" s="76">
        <v>5335800</v>
      </c>
      <c r="D106" s="76">
        <v>3768100</v>
      </c>
      <c r="E106" s="76">
        <v>1567700</v>
      </c>
      <c r="F106" s="77">
        <v>0.41604521999999999</v>
      </c>
    </row>
    <row r="107" spans="1:6" x14ac:dyDescent="0.2">
      <c r="A107" s="75" t="s">
        <v>597</v>
      </c>
      <c r="B107" t="s">
        <v>507</v>
      </c>
      <c r="C107" s="76">
        <v>2646500</v>
      </c>
      <c r="D107" s="76">
        <v>633700</v>
      </c>
      <c r="E107" s="76">
        <v>2012800</v>
      </c>
      <c r="F107" s="77">
        <v>3.17626637</v>
      </c>
    </row>
    <row r="108" spans="1:6" x14ac:dyDescent="0.2">
      <c r="A108" s="75" t="s">
        <v>598</v>
      </c>
      <c r="B108" t="s">
        <v>599</v>
      </c>
      <c r="C108" s="76">
        <v>0</v>
      </c>
      <c r="D108" s="76">
        <v>633700</v>
      </c>
      <c r="E108" s="76">
        <v>-633700</v>
      </c>
      <c r="F108" s="77">
        <v>-1</v>
      </c>
    </row>
    <row r="109" spans="1:6" x14ac:dyDescent="0.2">
      <c r="A109" s="75" t="s">
        <v>600</v>
      </c>
      <c r="B109" t="s">
        <v>601</v>
      </c>
      <c r="C109" s="76">
        <v>0</v>
      </c>
      <c r="D109" s="76">
        <v>1261400</v>
      </c>
      <c r="E109" s="76">
        <v>-1261400</v>
      </c>
      <c r="F109" s="77">
        <v>-1</v>
      </c>
    </row>
    <row r="110" spans="1:6" x14ac:dyDescent="0.2">
      <c r="A110" s="75" t="s">
        <v>602</v>
      </c>
      <c r="B110" t="s">
        <v>513</v>
      </c>
      <c r="C110" s="76">
        <v>876736</v>
      </c>
      <c r="D110" s="76">
        <v>39126610.180200003</v>
      </c>
      <c r="E110" s="76">
        <v>-38249874.180200003</v>
      </c>
      <c r="F110" s="77">
        <v>-0.97759233000000001</v>
      </c>
    </row>
    <row r="111" spans="1:6" x14ac:dyDescent="0.2">
      <c r="A111" s="75" t="s">
        <v>603</v>
      </c>
      <c r="B111" t="s">
        <v>381</v>
      </c>
      <c r="C111" s="76">
        <v>0</v>
      </c>
      <c r="D111" s="76">
        <v>5386923.4901999999</v>
      </c>
      <c r="E111" s="76">
        <v>-5386923.4901999999</v>
      </c>
      <c r="F111" s="77">
        <v>-1</v>
      </c>
    </row>
    <row r="112" spans="1:6" x14ac:dyDescent="0.2">
      <c r="A112" s="75" t="s">
        <v>604</v>
      </c>
      <c r="B112" t="s">
        <v>377</v>
      </c>
      <c r="C112" s="76">
        <v>288466</v>
      </c>
      <c r="D112" s="76">
        <v>10723850.979800001</v>
      </c>
      <c r="E112" s="76">
        <v>-10435384.979800001</v>
      </c>
      <c r="F112" s="77">
        <v>-0.97310052000000002</v>
      </c>
    </row>
    <row r="113" spans="1:6" x14ac:dyDescent="0.2">
      <c r="A113" s="75" t="s">
        <v>605</v>
      </c>
      <c r="B113" t="s">
        <v>517</v>
      </c>
      <c r="C113" s="76">
        <v>34273</v>
      </c>
      <c r="D113" s="76">
        <v>1279090.0648000001</v>
      </c>
      <c r="E113" s="76">
        <v>-1244817.0648000001</v>
      </c>
      <c r="F113" s="77">
        <v>-0.97320517000000006</v>
      </c>
    </row>
    <row r="114" spans="1:6" x14ac:dyDescent="0.2">
      <c r="A114" s="75" t="s">
        <v>606</v>
      </c>
      <c r="B114" t="s">
        <v>383</v>
      </c>
      <c r="C114" s="76">
        <v>137102</v>
      </c>
      <c r="D114" s="76">
        <v>5398820.9264000002</v>
      </c>
      <c r="E114" s="76">
        <v>-5261718.9264000002</v>
      </c>
      <c r="F114" s="77">
        <v>-0.97460520000000006</v>
      </c>
    </row>
    <row r="115" spans="1:6" x14ac:dyDescent="0.2">
      <c r="A115" s="75" t="s">
        <v>607</v>
      </c>
      <c r="B115" t="s">
        <v>387</v>
      </c>
      <c r="C115" s="76">
        <v>250294</v>
      </c>
      <c r="D115" s="76">
        <v>10963336.228800001</v>
      </c>
      <c r="E115" s="76">
        <v>-10713042.228800001</v>
      </c>
      <c r="F115" s="77">
        <v>-0.97716990999999997</v>
      </c>
    </row>
    <row r="116" spans="1:6" x14ac:dyDescent="0.2">
      <c r="A116" s="75" t="s">
        <v>608</v>
      </c>
      <c r="B116" t="s">
        <v>385</v>
      </c>
      <c r="C116" s="76">
        <v>166601</v>
      </c>
      <c r="D116" s="76">
        <v>5374588.4901999999</v>
      </c>
      <c r="E116" s="76">
        <v>-5207987.4901999999</v>
      </c>
      <c r="F116" s="77">
        <v>-0.96900209000000004</v>
      </c>
    </row>
    <row r="117" spans="1:6" x14ac:dyDescent="0.2">
      <c r="A117" s="75" t="s">
        <v>609</v>
      </c>
      <c r="B117" t="s">
        <v>531</v>
      </c>
      <c r="C117" s="76">
        <v>5855360133.6800003</v>
      </c>
      <c r="D117" s="76">
        <v>1472158257.6099999</v>
      </c>
      <c r="E117" s="76">
        <v>4383201876.0699997</v>
      </c>
      <c r="F117" s="77">
        <v>2.9773985600000001</v>
      </c>
    </row>
    <row r="118" spans="1:6" x14ac:dyDescent="0.2">
      <c r="A118" s="75" t="s">
        <v>610</v>
      </c>
      <c r="B118" t="s">
        <v>611</v>
      </c>
      <c r="C118" s="76">
        <v>79167977</v>
      </c>
      <c r="D118" s="76">
        <v>0</v>
      </c>
      <c r="E118" s="76">
        <v>79167977</v>
      </c>
      <c r="F118" s="77">
        <v>0</v>
      </c>
    </row>
    <row r="119" spans="1:6" x14ac:dyDescent="0.2">
      <c r="A119" s="75" t="s">
        <v>612</v>
      </c>
      <c r="B119" t="s">
        <v>537</v>
      </c>
      <c r="C119" s="76">
        <v>421248130</v>
      </c>
      <c r="D119" s="76">
        <v>227344743.61000001</v>
      </c>
      <c r="E119" s="76">
        <v>193903386.38999999</v>
      </c>
      <c r="F119" s="77">
        <v>0.85290463999999999</v>
      </c>
    </row>
    <row r="120" spans="1:6" x14ac:dyDescent="0.2">
      <c r="A120" s="75" t="s">
        <v>613</v>
      </c>
      <c r="B120" t="s">
        <v>540</v>
      </c>
      <c r="C120" s="76">
        <v>4235537784.9099998</v>
      </c>
      <c r="D120" s="76">
        <v>442865540.30000001</v>
      </c>
      <c r="E120" s="76">
        <v>3792672244.6100001</v>
      </c>
      <c r="F120" s="77">
        <v>8.5639362299999995</v>
      </c>
    </row>
    <row r="121" spans="1:6" x14ac:dyDescent="0.2">
      <c r="A121" s="75" t="s">
        <v>614</v>
      </c>
      <c r="B121" t="s">
        <v>542</v>
      </c>
      <c r="C121" s="76">
        <v>0</v>
      </c>
      <c r="D121" s="76">
        <v>365691212.77999997</v>
      </c>
      <c r="E121" s="76">
        <v>-365691212.77999997</v>
      </c>
      <c r="F121" s="77">
        <v>-1</v>
      </c>
    </row>
    <row r="122" spans="1:6" x14ac:dyDescent="0.2">
      <c r="A122" s="75" t="s">
        <v>615</v>
      </c>
      <c r="B122" t="s">
        <v>366</v>
      </c>
      <c r="C122" s="76">
        <v>321314277</v>
      </c>
      <c r="D122" s="76">
        <v>335225304</v>
      </c>
      <c r="E122" s="76">
        <v>-13911027</v>
      </c>
      <c r="F122" s="77">
        <v>-4.1497539999999999E-2</v>
      </c>
    </row>
    <row r="123" spans="1:6" x14ac:dyDescent="0.2">
      <c r="A123" s="75" t="s">
        <v>616</v>
      </c>
      <c r="B123" t="s">
        <v>338</v>
      </c>
      <c r="C123" s="76">
        <v>53975950</v>
      </c>
      <c r="D123" s="76">
        <v>64771139</v>
      </c>
      <c r="E123" s="76">
        <v>-10795189</v>
      </c>
      <c r="F123" s="77">
        <v>-0.16666665</v>
      </c>
    </row>
    <row r="124" spans="1:6" x14ac:dyDescent="0.2">
      <c r="A124" s="75" t="s">
        <v>617</v>
      </c>
      <c r="B124" t="s">
        <v>618</v>
      </c>
      <c r="C124" s="76">
        <v>0</v>
      </c>
      <c r="D124" s="76">
        <v>1000000</v>
      </c>
      <c r="E124" s="76">
        <v>-1000000</v>
      </c>
      <c r="F124" s="77">
        <v>-1</v>
      </c>
    </row>
    <row r="125" spans="1:6" x14ac:dyDescent="0.2">
      <c r="A125" s="75" t="s">
        <v>619</v>
      </c>
      <c r="B125" t="s">
        <v>554</v>
      </c>
      <c r="C125" s="76">
        <v>34538818.899999999</v>
      </c>
      <c r="D125" s="76">
        <v>0</v>
      </c>
      <c r="E125" s="76">
        <v>34538818.899999999</v>
      </c>
      <c r="F125" s="77">
        <v>0</v>
      </c>
    </row>
    <row r="126" spans="1:6" x14ac:dyDescent="0.2">
      <c r="A126" s="75" t="s">
        <v>620</v>
      </c>
      <c r="B126" t="s">
        <v>621</v>
      </c>
      <c r="C126" s="76">
        <v>0</v>
      </c>
      <c r="D126" s="76">
        <v>7197762.6699999999</v>
      </c>
      <c r="E126" s="76">
        <v>-7197762.6699999999</v>
      </c>
      <c r="F126" s="77">
        <v>-1</v>
      </c>
    </row>
    <row r="127" spans="1:6" x14ac:dyDescent="0.2">
      <c r="A127" s="75" t="s">
        <v>622</v>
      </c>
      <c r="B127" t="s">
        <v>334</v>
      </c>
      <c r="C127" s="76">
        <v>706329960.87</v>
      </c>
      <c r="D127" s="76">
        <v>0</v>
      </c>
      <c r="E127" s="76">
        <v>706329960.87</v>
      </c>
      <c r="F127" s="77">
        <v>0</v>
      </c>
    </row>
    <row r="128" spans="1:6" x14ac:dyDescent="0.2">
      <c r="A128" s="75" t="s">
        <v>623</v>
      </c>
      <c r="B128" t="s">
        <v>336</v>
      </c>
      <c r="C128" s="76">
        <v>44272</v>
      </c>
      <c r="D128" s="76">
        <v>27783000</v>
      </c>
      <c r="E128" s="76">
        <v>-27738728</v>
      </c>
      <c r="F128" s="77">
        <v>-0.99840651000000002</v>
      </c>
    </row>
    <row r="129" spans="1:6" x14ac:dyDescent="0.2">
      <c r="A129" s="75" t="s">
        <v>624</v>
      </c>
      <c r="B129" t="s">
        <v>566</v>
      </c>
      <c r="C129" s="76">
        <v>3202963</v>
      </c>
      <c r="D129" s="76">
        <v>279555.25</v>
      </c>
      <c r="E129" s="76">
        <v>2923407.75</v>
      </c>
      <c r="F129" s="77">
        <v>10.457352350000001</v>
      </c>
    </row>
    <row r="130" spans="1:6" x14ac:dyDescent="0.2">
      <c r="A130" s="75" t="s">
        <v>625</v>
      </c>
      <c r="B130" t="s">
        <v>522</v>
      </c>
      <c r="C130" s="76">
        <v>46201210</v>
      </c>
      <c r="D130" s="76">
        <v>5036265.33</v>
      </c>
      <c r="E130" s="76">
        <v>41164944.670000002</v>
      </c>
      <c r="F130" s="77">
        <v>8.1737045199999994</v>
      </c>
    </row>
    <row r="131" spans="1:6" x14ac:dyDescent="0.2">
      <c r="A131" s="75" t="s">
        <v>626</v>
      </c>
      <c r="B131" t="s">
        <v>627</v>
      </c>
      <c r="C131" s="76">
        <v>1460000</v>
      </c>
      <c r="D131" s="76">
        <v>0</v>
      </c>
      <c r="E131" s="76">
        <v>1460000</v>
      </c>
      <c r="F131" s="77">
        <v>0</v>
      </c>
    </row>
    <row r="132" spans="1:6" x14ac:dyDescent="0.2">
      <c r="A132" s="75" t="s">
        <v>628</v>
      </c>
      <c r="B132" t="s">
        <v>527</v>
      </c>
      <c r="C132" s="76">
        <v>5596098</v>
      </c>
      <c r="D132" s="76">
        <v>0</v>
      </c>
      <c r="E132" s="76">
        <v>5596098</v>
      </c>
      <c r="F132" s="77">
        <v>0</v>
      </c>
    </row>
    <row r="133" spans="1:6" x14ac:dyDescent="0.2">
      <c r="A133" s="75" t="s">
        <v>629</v>
      </c>
      <c r="B133" t="s">
        <v>529</v>
      </c>
      <c r="C133" s="76">
        <v>39145112</v>
      </c>
      <c r="D133" s="76">
        <v>5036265.33</v>
      </c>
      <c r="E133" s="76">
        <v>34108846.670000002</v>
      </c>
      <c r="F133" s="77">
        <v>6.7726468799999999</v>
      </c>
    </row>
    <row r="134" spans="1:6" x14ac:dyDescent="0.2">
      <c r="A134" s="75" t="s">
        <v>630</v>
      </c>
      <c r="B134" t="s">
        <v>631</v>
      </c>
      <c r="C134" s="76">
        <v>461017323.05000001</v>
      </c>
      <c r="D134" s="76">
        <v>336831350.76999998</v>
      </c>
      <c r="E134" s="76">
        <v>124185972.28</v>
      </c>
      <c r="F134" s="77">
        <v>0.36868888</v>
      </c>
    </row>
    <row r="135" spans="1:6" x14ac:dyDescent="0.2">
      <c r="A135" s="75" t="s">
        <v>632</v>
      </c>
      <c r="B135" t="s">
        <v>633</v>
      </c>
      <c r="C135" s="76">
        <v>449830297.19999999</v>
      </c>
      <c r="D135" s="76">
        <v>332922184.08999997</v>
      </c>
      <c r="E135" s="76">
        <v>116908113.11</v>
      </c>
      <c r="F135" s="77">
        <v>0.35115747000000003</v>
      </c>
    </row>
    <row r="136" spans="1:6" x14ac:dyDescent="0.2">
      <c r="A136" s="75" t="s">
        <v>634</v>
      </c>
      <c r="B136" t="s">
        <v>183</v>
      </c>
      <c r="C136" s="76">
        <v>382631994.80000001</v>
      </c>
      <c r="D136" s="76">
        <v>154625693.81999999</v>
      </c>
      <c r="E136" s="76">
        <v>228006300.97999999</v>
      </c>
      <c r="F136" s="77">
        <v>1.4745693</v>
      </c>
    </row>
    <row r="137" spans="1:6" x14ac:dyDescent="0.2">
      <c r="A137" s="75" t="s">
        <v>635</v>
      </c>
      <c r="B137" t="s">
        <v>189</v>
      </c>
      <c r="C137" s="76">
        <v>16814832.550000001</v>
      </c>
      <c r="D137" s="76">
        <v>141227540.90000001</v>
      </c>
      <c r="E137" s="76">
        <v>-124412708.34999999</v>
      </c>
      <c r="F137" s="77">
        <v>-0.88093801000000005</v>
      </c>
    </row>
    <row r="138" spans="1:6" x14ac:dyDescent="0.2">
      <c r="A138" s="75" t="s">
        <v>636</v>
      </c>
      <c r="B138" t="s">
        <v>193</v>
      </c>
      <c r="C138" s="76">
        <v>4992145.7</v>
      </c>
      <c r="D138" s="76">
        <v>4723866.5600000005</v>
      </c>
      <c r="E138" s="76">
        <v>268279.14</v>
      </c>
      <c r="F138" s="77">
        <v>5.6792280000000001E-2</v>
      </c>
    </row>
    <row r="139" spans="1:6" x14ac:dyDescent="0.2">
      <c r="A139" s="75" t="s">
        <v>637</v>
      </c>
      <c r="B139" t="s">
        <v>195</v>
      </c>
      <c r="C139" s="76">
        <v>26104310</v>
      </c>
      <c r="D139" s="76">
        <v>19798799.280000001</v>
      </c>
      <c r="E139" s="76">
        <v>6305510.7199999997</v>
      </c>
      <c r="F139" s="77">
        <v>0.31847945</v>
      </c>
    </row>
    <row r="140" spans="1:6" x14ac:dyDescent="0.2">
      <c r="A140" s="75" t="s">
        <v>638</v>
      </c>
      <c r="B140" t="s">
        <v>639</v>
      </c>
      <c r="C140" s="76">
        <v>19174420.350000001</v>
      </c>
      <c r="D140" s="76">
        <v>12433690.23</v>
      </c>
      <c r="E140" s="76">
        <v>6740730.1200000001</v>
      </c>
      <c r="F140" s="77">
        <v>0.54213431000000001</v>
      </c>
    </row>
    <row r="141" spans="1:6" x14ac:dyDescent="0.2">
      <c r="A141" s="75" t="s">
        <v>640</v>
      </c>
      <c r="B141" t="s">
        <v>197</v>
      </c>
      <c r="C141" s="76">
        <v>112593.8</v>
      </c>
      <c r="D141" s="76">
        <v>112593.3</v>
      </c>
      <c r="E141" s="76">
        <v>0.5</v>
      </c>
      <c r="F141" s="77">
        <v>4.4399999999999998E-6</v>
      </c>
    </row>
    <row r="142" spans="1:6" x14ac:dyDescent="0.2">
      <c r="A142" s="75" t="s">
        <v>641</v>
      </c>
      <c r="B142" t="s">
        <v>642</v>
      </c>
      <c r="C142" s="76">
        <v>11187025.85</v>
      </c>
      <c r="D142" s="76">
        <v>3909166.68</v>
      </c>
      <c r="E142" s="76">
        <v>7277859.1699999999</v>
      </c>
      <c r="F142" s="77">
        <v>1.8617418400000001</v>
      </c>
    </row>
    <row r="143" spans="1:6" x14ac:dyDescent="0.2">
      <c r="A143" s="75" t="s">
        <v>643</v>
      </c>
      <c r="B143" t="s">
        <v>298</v>
      </c>
      <c r="C143" s="76">
        <v>4096575.5</v>
      </c>
      <c r="D143" s="76">
        <v>0</v>
      </c>
      <c r="E143" s="76">
        <v>4096575.5</v>
      </c>
      <c r="F143" s="77">
        <v>0</v>
      </c>
    </row>
    <row r="144" spans="1:6" x14ac:dyDescent="0.2">
      <c r="A144" s="75" t="s">
        <v>644</v>
      </c>
      <c r="B144" t="s">
        <v>300</v>
      </c>
      <c r="C144" s="76">
        <v>7090450.3499999996</v>
      </c>
      <c r="D144" s="76">
        <v>3909166.68</v>
      </c>
      <c r="E144" s="76">
        <v>3181283.67</v>
      </c>
      <c r="F144" s="77">
        <v>0.81380098000000001</v>
      </c>
    </row>
    <row r="145" spans="1:6" x14ac:dyDescent="0.2">
      <c r="A145" s="75" t="s">
        <v>645</v>
      </c>
      <c r="B145" t="s">
        <v>646</v>
      </c>
      <c r="C145" s="76">
        <v>91044082.969999999</v>
      </c>
      <c r="D145" s="76">
        <v>23803040.399999999</v>
      </c>
      <c r="E145" s="76">
        <v>67241042.569999993</v>
      </c>
      <c r="F145" s="77">
        <v>2.8248930200000002</v>
      </c>
    </row>
    <row r="146" spans="1:6" x14ac:dyDescent="0.2">
      <c r="A146" s="75" t="s">
        <v>647</v>
      </c>
      <c r="B146" t="s">
        <v>648</v>
      </c>
      <c r="C146" s="76">
        <v>726601.13</v>
      </c>
      <c r="D146" s="76">
        <v>0</v>
      </c>
      <c r="E146" s="76">
        <v>726601.13</v>
      </c>
      <c r="F146" s="77">
        <v>0</v>
      </c>
    </row>
    <row r="147" spans="1:6" x14ac:dyDescent="0.2">
      <c r="A147" s="75" t="s">
        <v>649</v>
      </c>
      <c r="B147" t="s">
        <v>650</v>
      </c>
      <c r="C147" s="76">
        <v>726601.13</v>
      </c>
      <c r="D147" s="76">
        <v>0</v>
      </c>
      <c r="E147" s="76">
        <v>726601.13</v>
      </c>
      <c r="F147" s="77">
        <v>0</v>
      </c>
    </row>
    <row r="148" spans="1:6" x14ac:dyDescent="0.2">
      <c r="A148" s="75" t="s">
        <v>651</v>
      </c>
      <c r="B148" t="s">
        <v>453</v>
      </c>
      <c r="C148" s="76">
        <v>4748653.84</v>
      </c>
      <c r="D148" s="76">
        <v>23803040.399999999</v>
      </c>
      <c r="E148" s="76">
        <v>-19054386.559999999</v>
      </c>
      <c r="F148" s="77">
        <v>-0.80050220999999999</v>
      </c>
    </row>
    <row r="149" spans="1:6" x14ac:dyDescent="0.2">
      <c r="A149" s="75" t="s">
        <v>652</v>
      </c>
      <c r="B149" t="s">
        <v>653</v>
      </c>
      <c r="C149" s="76">
        <v>4748653.84</v>
      </c>
      <c r="D149" s="76">
        <v>23803040.399999999</v>
      </c>
      <c r="E149" s="76">
        <v>-19054386.559999999</v>
      </c>
      <c r="F149" s="77">
        <v>-0.80050220999999999</v>
      </c>
    </row>
    <row r="150" spans="1:6" x14ac:dyDescent="0.2">
      <c r="A150" s="75" t="s">
        <v>654</v>
      </c>
      <c r="B150" t="s">
        <v>655</v>
      </c>
      <c r="C150" s="76">
        <v>85568828</v>
      </c>
      <c r="D150" s="76">
        <v>0</v>
      </c>
      <c r="E150" s="76">
        <v>85568828</v>
      </c>
      <c r="F150" s="77">
        <v>0</v>
      </c>
    </row>
    <row r="151" spans="1:6" x14ac:dyDescent="0.2">
      <c r="A151" s="75" t="s">
        <v>656</v>
      </c>
      <c r="B151" t="s">
        <v>657</v>
      </c>
      <c r="C151" s="76">
        <v>85568828</v>
      </c>
      <c r="D151" s="76">
        <v>0</v>
      </c>
      <c r="E151" s="76">
        <v>85568828</v>
      </c>
      <c r="F151" s="77">
        <v>0</v>
      </c>
    </row>
    <row r="152" spans="1:6" x14ac:dyDescent="0.2">
      <c r="A152" s="75" t="s">
        <v>719</v>
      </c>
      <c r="C152" s="76">
        <v>10662115936.73</v>
      </c>
      <c r="D152" s="76">
        <v>7416343782.3176003</v>
      </c>
      <c r="E152" s="76">
        <v>3245772154.4123998</v>
      </c>
      <c r="F152" s="77">
        <v>0.43765124999999999</v>
      </c>
    </row>
    <row r="154" spans="1:6" x14ac:dyDescent="0.2">
      <c r="A154" s="75" t="s">
        <v>658</v>
      </c>
      <c r="B154" t="s">
        <v>659</v>
      </c>
      <c r="C154" s="76">
        <v>6431268221.1099997</v>
      </c>
      <c r="D154" s="76">
        <v>7374350322.25</v>
      </c>
      <c r="E154" s="76">
        <v>-943082101.13999999</v>
      </c>
      <c r="F154" s="77">
        <v>-0.12788679999999999</v>
      </c>
    </row>
    <row r="155" spans="1:6" x14ac:dyDescent="0.2">
      <c r="A155" s="75" t="s">
        <v>660</v>
      </c>
      <c r="B155" t="s">
        <v>661</v>
      </c>
      <c r="C155" s="76">
        <v>6431268221.1099997</v>
      </c>
      <c r="D155" s="76">
        <v>7374350322.25</v>
      </c>
      <c r="E155" s="76">
        <v>-943082101.13999999</v>
      </c>
      <c r="F155" s="77">
        <v>-0.12788679999999999</v>
      </c>
    </row>
    <row r="156" spans="1:6" x14ac:dyDescent="0.2">
      <c r="A156" s="75" t="s">
        <v>662</v>
      </c>
      <c r="B156" t="s">
        <v>663</v>
      </c>
      <c r="C156" s="76">
        <v>6431268221.1099997</v>
      </c>
      <c r="D156" s="76">
        <v>7374350322.25</v>
      </c>
      <c r="E156" s="76">
        <v>-943082101.13999999</v>
      </c>
      <c r="F156" s="77">
        <v>-0.12788679999999999</v>
      </c>
    </row>
    <row r="157" spans="1:6" x14ac:dyDescent="0.2">
      <c r="A157" s="75" t="s">
        <v>664</v>
      </c>
      <c r="B157" t="s">
        <v>663</v>
      </c>
      <c r="C157" s="76">
        <v>6431268221.1099997</v>
      </c>
      <c r="D157" s="76">
        <v>7374350322.25</v>
      </c>
      <c r="E157" s="76">
        <v>-943082101.13999999</v>
      </c>
      <c r="F157" s="77">
        <v>-0.12788679999999999</v>
      </c>
    </row>
    <row r="158" spans="1:6" x14ac:dyDescent="0.2">
      <c r="A158" s="75" t="s">
        <v>720</v>
      </c>
      <c r="C158" s="76">
        <v>6431268221.1099997</v>
      </c>
      <c r="D158" s="76">
        <v>7374350322.25</v>
      </c>
      <c r="E158" s="76">
        <v>-943082101.13999999</v>
      </c>
      <c r="F158" s="77">
        <v>-0.12788679999999999</v>
      </c>
    </row>
    <row r="160" spans="1:6" x14ac:dyDescent="0.2">
      <c r="A160" s="75" t="s">
        <v>665</v>
      </c>
      <c r="B160" t="s">
        <v>666</v>
      </c>
      <c r="C160" s="76">
        <v>0</v>
      </c>
      <c r="D160" s="76">
        <v>4.4000000000000003E-3</v>
      </c>
      <c r="E160" s="76">
        <v>-4.4000000000000003E-3</v>
      </c>
      <c r="F160" s="77">
        <v>-1</v>
      </c>
    </row>
    <row r="161" spans="1:6" x14ac:dyDescent="0.2">
      <c r="A161" s="75" t="s">
        <v>667</v>
      </c>
      <c r="B161" t="s">
        <v>366</v>
      </c>
      <c r="C161" s="76">
        <v>0</v>
      </c>
      <c r="D161" s="76">
        <v>4.4000000000000003E-3</v>
      </c>
      <c r="E161" s="76">
        <v>-4.4000000000000003E-3</v>
      </c>
      <c r="F161" s="77">
        <v>-1</v>
      </c>
    </row>
    <row r="162" spans="1:6" x14ac:dyDescent="0.2">
      <c r="A162" s="75" t="s">
        <v>668</v>
      </c>
      <c r="B162" t="s">
        <v>663</v>
      </c>
      <c r="C162" s="76">
        <v>0</v>
      </c>
      <c r="D162" s="76">
        <v>4.4000000000000003E-3</v>
      </c>
      <c r="E162" s="76">
        <v>-4.4000000000000003E-3</v>
      </c>
      <c r="F162" s="77">
        <v>-1</v>
      </c>
    </row>
    <row r="163" spans="1:6" x14ac:dyDescent="0.2">
      <c r="A163" s="75" t="s">
        <v>669</v>
      </c>
      <c r="B163" t="s">
        <v>480</v>
      </c>
      <c r="C163" s="76">
        <v>0</v>
      </c>
      <c r="D163" s="76">
        <v>4.4000000000000003E-3</v>
      </c>
      <c r="E163" s="76">
        <v>-4.4000000000000003E-3</v>
      </c>
      <c r="F163" s="77">
        <v>-1</v>
      </c>
    </row>
    <row r="164" spans="1:6" x14ac:dyDescent="0.2">
      <c r="A164" s="75" t="s">
        <v>721</v>
      </c>
      <c r="C164" s="76">
        <v>0</v>
      </c>
      <c r="D164" s="76">
        <v>4.4000000000000003E-3</v>
      </c>
      <c r="E164" s="76">
        <v>-4.4000000000000003E-3</v>
      </c>
      <c r="F164" s="77">
        <v>-1</v>
      </c>
    </row>
    <row r="166" spans="1:6" x14ac:dyDescent="0.2">
      <c r="B166" t="s">
        <v>722</v>
      </c>
      <c r="C166" s="76">
        <v>8514925770.8100004</v>
      </c>
      <c r="D166" s="76">
        <v>5796980915.7080002</v>
      </c>
      <c r="E166" s="76">
        <v>2717944855.1020002</v>
      </c>
      <c r="F166" s="77">
        <v>0.46885524000000001</v>
      </c>
    </row>
  </sheetData>
  <mergeCells count="1">
    <mergeCell ref="A3:F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31"/>
  <sheetViews>
    <sheetView topLeftCell="A7" workbookViewId="0">
      <selection activeCell="E22" sqref="E22"/>
    </sheetView>
  </sheetViews>
  <sheetFormatPr baseColWidth="10" defaultRowHeight="12.75" x14ac:dyDescent="0.2"/>
  <cols>
    <col min="1" max="1" width="24.42578125" bestFit="1" customWidth="1"/>
    <col min="3" max="3" width="33" bestFit="1" customWidth="1"/>
    <col min="4" max="4" width="17.42578125" bestFit="1" customWidth="1"/>
  </cols>
  <sheetData>
    <row r="1" spans="1:5" x14ac:dyDescent="0.2">
      <c r="A1" s="78" t="s">
        <v>723</v>
      </c>
      <c r="B1" s="79"/>
      <c r="C1" s="21"/>
      <c r="D1" s="80"/>
      <c r="E1" s="21"/>
    </row>
    <row r="2" spans="1:5" x14ac:dyDescent="0.2">
      <c r="B2" s="21">
        <v>11</v>
      </c>
      <c r="C2" s="79" t="s">
        <v>724</v>
      </c>
      <c r="D2" s="81">
        <f>ESF!C8</f>
        <v>22162584901.970001</v>
      </c>
      <c r="E2" s="21"/>
    </row>
    <row r="3" spans="1:5" x14ac:dyDescent="0.2">
      <c r="B3" s="21">
        <v>12</v>
      </c>
      <c r="C3" s="79" t="s">
        <v>725</v>
      </c>
      <c r="D3" s="81">
        <f>ESF!C16</f>
        <v>253030567667.51999</v>
      </c>
      <c r="E3" s="21"/>
    </row>
    <row r="4" spans="1:5" x14ac:dyDescent="0.2">
      <c r="B4">
        <v>13</v>
      </c>
      <c r="C4" s="78" t="s">
        <v>726</v>
      </c>
      <c r="D4" s="81">
        <f>+ESF!C29-ESF!C40</f>
        <v>2018202729.5900002</v>
      </c>
    </row>
    <row r="5" spans="1:5" x14ac:dyDescent="0.2">
      <c r="B5" s="21">
        <v>14</v>
      </c>
      <c r="C5" s="79" t="s">
        <v>727</v>
      </c>
      <c r="D5" s="81">
        <f>+ESF!C48</f>
        <v>0</v>
      </c>
    </row>
    <row r="6" spans="1:5" x14ac:dyDescent="0.2">
      <c r="B6" s="21">
        <v>15</v>
      </c>
      <c r="C6" s="79" t="s">
        <v>728</v>
      </c>
      <c r="D6" s="82">
        <f>+ESF!C51</f>
        <v>1672897040.29</v>
      </c>
    </row>
    <row r="7" spans="1:5" x14ac:dyDescent="0.2">
      <c r="A7" s="70" t="s">
        <v>729</v>
      </c>
      <c r="B7" s="21"/>
      <c r="C7" s="79"/>
      <c r="D7" s="83">
        <f>SUM(D2:D6)</f>
        <v>278884252339.37</v>
      </c>
    </row>
    <row r="8" spans="1:5" x14ac:dyDescent="0.2">
      <c r="D8" s="83"/>
    </row>
    <row r="9" spans="1:5" x14ac:dyDescent="0.2">
      <c r="D9" s="83"/>
    </row>
    <row r="10" spans="1:5" x14ac:dyDescent="0.2">
      <c r="A10" s="78" t="s">
        <v>730</v>
      </c>
      <c r="B10">
        <v>1385</v>
      </c>
      <c r="C10" s="78" t="s">
        <v>731</v>
      </c>
      <c r="D10" s="81">
        <f>ESF!C40</f>
        <v>6571494226.2200003</v>
      </c>
    </row>
    <row r="11" spans="1:5" x14ac:dyDescent="0.2">
      <c r="B11">
        <v>16</v>
      </c>
      <c r="C11" s="78" t="s">
        <v>732</v>
      </c>
      <c r="D11" s="81">
        <f>+ESF!C61</f>
        <v>111390942532.81</v>
      </c>
    </row>
    <row r="12" spans="1:5" x14ac:dyDescent="0.2">
      <c r="B12">
        <v>19</v>
      </c>
      <c r="C12" s="78" t="s">
        <v>733</v>
      </c>
      <c r="D12" s="81">
        <f>+ESF!C118</f>
        <v>28261284571.34</v>
      </c>
    </row>
    <row r="13" spans="1:5" x14ac:dyDescent="0.2">
      <c r="A13" s="70" t="s">
        <v>734</v>
      </c>
      <c r="D13" s="83">
        <f>SUM(D10:D12)</f>
        <v>146223721330.37</v>
      </c>
    </row>
    <row r="14" spans="1:5" x14ac:dyDescent="0.2">
      <c r="D14" s="83"/>
    </row>
    <row r="15" spans="1:5" x14ac:dyDescent="0.2">
      <c r="A15" s="70" t="s">
        <v>735</v>
      </c>
      <c r="D15" s="83">
        <f>D7+D13</f>
        <v>425107973669.73999</v>
      </c>
    </row>
    <row r="16" spans="1:5" x14ac:dyDescent="0.2">
      <c r="D16" s="80"/>
    </row>
    <row r="17" spans="1:4" x14ac:dyDescent="0.2">
      <c r="A17" s="78" t="s">
        <v>736</v>
      </c>
      <c r="D17" s="80"/>
    </row>
    <row r="18" spans="1:4" x14ac:dyDescent="0.2">
      <c r="A18" s="78" t="s">
        <v>737</v>
      </c>
      <c r="D18" s="80"/>
    </row>
    <row r="19" spans="1:4" x14ac:dyDescent="0.2">
      <c r="B19">
        <v>24</v>
      </c>
      <c r="C19" s="78" t="s">
        <v>738</v>
      </c>
      <c r="D19" s="80">
        <f>+ESF!C139</f>
        <v>2891689427.2800002</v>
      </c>
    </row>
    <row r="20" spans="1:4" x14ac:dyDescent="0.2">
      <c r="B20">
        <v>25</v>
      </c>
      <c r="C20" s="78" t="s">
        <v>739</v>
      </c>
      <c r="D20" s="80">
        <f>+ESF!C172</f>
        <v>867488563.35710001</v>
      </c>
    </row>
    <row r="21" spans="1:4" x14ac:dyDescent="0.2">
      <c r="A21" s="70" t="s">
        <v>740</v>
      </c>
      <c r="D21" s="83">
        <f>SUM(D19:D20)</f>
        <v>3759177990.6371002</v>
      </c>
    </row>
    <row r="22" spans="1:4" x14ac:dyDescent="0.2">
      <c r="D22" s="80"/>
    </row>
    <row r="23" spans="1:4" x14ac:dyDescent="0.2">
      <c r="D23" s="80"/>
    </row>
    <row r="24" spans="1:4" x14ac:dyDescent="0.2">
      <c r="B24">
        <v>29</v>
      </c>
      <c r="C24" s="78" t="s">
        <v>741</v>
      </c>
      <c r="D24" s="80">
        <f>+ESF!C184</f>
        <v>52958724</v>
      </c>
    </row>
    <row r="25" spans="1:4" x14ac:dyDescent="0.2">
      <c r="A25" s="70" t="s">
        <v>742</v>
      </c>
      <c r="D25" s="83">
        <f>+D24</f>
        <v>52958724</v>
      </c>
    </row>
    <row r="26" spans="1:4" x14ac:dyDescent="0.2">
      <c r="A26" s="70"/>
      <c r="D26" s="83"/>
    </row>
    <row r="27" spans="1:4" x14ac:dyDescent="0.2">
      <c r="A27" s="70" t="s">
        <v>743</v>
      </c>
      <c r="D27" s="83">
        <f>+D21+D25</f>
        <v>3812136714.6371002</v>
      </c>
    </row>
    <row r="28" spans="1:4" x14ac:dyDescent="0.2">
      <c r="D28" s="80"/>
    </row>
    <row r="29" spans="1:4" x14ac:dyDescent="0.2">
      <c r="A29" s="78" t="s">
        <v>744</v>
      </c>
      <c r="D29" s="80"/>
    </row>
    <row r="30" spans="1:4" x14ac:dyDescent="0.2">
      <c r="A30" s="70" t="s">
        <v>745</v>
      </c>
      <c r="D30" s="83">
        <f>+ESF!C187</f>
        <v>412780911184.263</v>
      </c>
    </row>
    <row r="31" spans="1:4" x14ac:dyDescent="0.2">
      <c r="D31" s="8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R55"/>
  <sheetViews>
    <sheetView tabSelected="1" topLeftCell="B30" zoomScale="90" zoomScaleNormal="90" workbookViewId="0">
      <selection activeCell="O38" sqref="O38"/>
    </sheetView>
  </sheetViews>
  <sheetFormatPr baseColWidth="10" defaultRowHeight="12.75" x14ac:dyDescent="0.2"/>
  <cols>
    <col min="1" max="1" width="20.5703125" style="25" customWidth="1"/>
    <col min="2" max="2" width="11.42578125" style="25" customWidth="1"/>
    <col min="3" max="3" width="21.5703125" style="25" bestFit="1" customWidth="1"/>
    <col min="4" max="4" width="31.28515625" style="25" bestFit="1" customWidth="1"/>
    <col min="5" max="5" width="11.42578125" style="25" customWidth="1"/>
    <col min="6" max="6" width="23.28515625" style="25" customWidth="1"/>
    <col min="7" max="7" width="20.85546875" style="25" customWidth="1"/>
    <col min="8" max="8" width="19.5703125" style="25" customWidth="1"/>
    <col min="9" max="9" width="21.5703125" style="25" customWidth="1"/>
    <col min="10" max="10" width="15.140625" style="25" customWidth="1"/>
    <col min="11" max="13" width="11.42578125" style="2" hidden="1" customWidth="1"/>
    <col min="14" max="14" width="15.7109375" style="2" bestFit="1" customWidth="1"/>
    <col min="15" max="15" width="21.140625" style="2" bestFit="1" customWidth="1"/>
    <col min="16" max="256" width="11.42578125" style="2"/>
    <col min="257" max="257" width="20.5703125" style="2" customWidth="1"/>
    <col min="258" max="261" width="11.42578125" style="2" customWidth="1"/>
    <col min="262" max="262" width="21.140625" style="2" customWidth="1"/>
    <col min="263" max="263" width="20.85546875" style="2" customWidth="1"/>
    <col min="264" max="264" width="19.5703125" style="2" customWidth="1"/>
    <col min="265" max="265" width="21.5703125" style="2" customWidth="1"/>
    <col min="266" max="266" width="15.140625" style="2" customWidth="1"/>
    <col min="267" max="269" width="0" style="2" hidden="1" customWidth="1"/>
    <col min="270" max="512" width="11.42578125" style="2"/>
    <col min="513" max="513" width="20.5703125" style="2" customWidth="1"/>
    <col min="514" max="517" width="11.42578125" style="2" customWidth="1"/>
    <col min="518" max="518" width="21.140625" style="2" customWidth="1"/>
    <col min="519" max="519" width="20.85546875" style="2" customWidth="1"/>
    <col min="520" max="520" width="19.5703125" style="2" customWidth="1"/>
    <col min="521" max="521" width="21.5703125" style="2" customWidth="1"/>
    <col min="522" max="522" width="15.140625" style="2" customWidth="1"/>
    <col min="523" max="525" width="0" style="2" hidden="1" customWidth="1"/>
    <col min="526" max="768" width="11.42578125" style="2"/>
    <col min="769" max="769" width="20.5703125" style="2" customWidth="1"/>
    <col min="770" max="773" width="11.42578125" style="2" customWidth="1"/>
    <col min="774" max="774" width="21.140625" style="2" customWidth="1"/>
    <col min="775" max="775" width="20.85546875" style="2" customWidth="1"/>
    <col min="776" max="776" width="19.5703125" style="2" customWidth="1"/>
    <col min="777" max="777" width="21.5703125" style="2" customWidth="1"/>
    <col min="778" max="778" width="15.140625" style="2" customWidth="1"/>
    <col min="779" max="781" width="0" style="2" hidden="1" customWidth="1"/>
    <col min="782" max="1024" width="11.42578125" style="2"/>
    <col min="1025" max="1025" width="20.5703125" style="2" customWidth="1"/>
    <col min="1026" max="1029" width="11.42578125" style="2" customWidth="1"/>
    <col min="1030" max="1030" width="21.140625" style="2" customWidth="1"/>
    <col min="1031" max="1031" width="20.85546875" style="2" customWidth="1"/>
    <col min="1032" max="1032" width="19.5703125" style="2" customWidth="1"/>
    <col min="1033" max="1033" width="21.5703125" style="2" customWidth="1"/>
    <col min="1034" max="1034" width="15.140625" style="2" customWidth="1"/>
    <col min="1035" max="1037" width="0" style="2" hidden="1" customWidth="1"/>
    <col min="1038" max="1280" width="11.42578125" style="2"/>
    <col min="1281" max="1281" width="20.5703125" style="2" customWidth="1"/>
    <col min="1282" max="1285" width="11.42578125" style="2" customWidth="1"/>
    <col min="1286" max="1286" width="21.140625" style="2" customWidth="1"/>
    <col min="1287" max="1287" width="20.85546875" style="2" customWidth="1"/>
    <col min="1288" max="1288" width="19.5703125" style="2" customWidth="1"/>
    <col min="1289" max="1289" width="21.5703125" style="2" customWidth="1"/>
    <col min="1290" max="1290" width="15.140625" style="2" customWidth="1"/>
    <col min="1291" max="1293" width="0" style="2" hidden="1" customWidth="1"/>
    <col min="1294" max="1536" width="11.42578125" style="2"/>
    <col min="1537" max="1537" width="20.5703125" style="2" customWidth="1"/>
    <col min="1538" max="1541" width="11.42578125" style="2" customWidth="1"/>
    <col min="1542" max="1542" width="21.140625" style="2" customWidth="1"/>
    <col min="1543" max="1543" width="20.85546875" style="2" customWidth="1"/>
    <col min="1544" max="1544" width="19.5703125" style="2" customWidth="1"/>
    <col min="1545" max="1545" width="21.5703125" style="2" customWidth="1"/>
    <col min="1546" max="1546" width="15.140625" style="2" customWidth="1"/>
    <col min="1547" max="1549" width="0" style="2" hidden="1" customWidth="1"/>
    <col min="1550" max="1792" width="11.42578125" style="2"/>
    <col min="1793" max="1793" width="20.5703125" style="2" customWidth="1"/>
    <col min="1794" max="1797" width="11.42578125" style="2" customWidth="1"/>
    <col min="1798" max="1798" width="21.140625" style="2" customWidth="1"/>
    <col min="1799" max="1799" width="20.85546875" style="2" customWidth="1"/>
    <col min="1800" max="1800" width="19.5703125" style="2" customWidth="1"/>
    <col min="1801" max="1801" width="21.5703125" style="2" customWidth="1"/>
    <col min="1802" max="1802" width="15.140625" style="2" customWidth="1"/>
    <col min="1803" max="1805" width="0" style="2" hidden="1" customWidth="1"/>
    <col min="1806" max="2048" width="11.42578125" style="2"/>
    <col min="2049" max="2049" width="20.5703125" style="2" customWidth="1"/>
    <col min="2050" max="2053" width="11.42578125" style="2" customWidth="1"/>
    <col min="2054" max="2054" width="21.140625" style="2" customWidth="1"/>
    <col min="2055" max="2055" width="20.85546875" style="2" customWidth="1"/>
    <col min="2056" max="2056" width="19.5703125" style="2" customWidth="1"/>
    <col min="2057" max="2057" width="21.5703125" style="2" customWidth="1"/>
    <col min="2058" max="2058" width="15.140625" style="2" customWidth="1"/>
    <col min="2059" max="2061" width="0" style="2" hidden="1" customWidth="1"/>
    <col min="2062" max="2304" width="11.42578125" style="2"/>
    <col min="2305" max="2305" width="20.5703125" style="2" customWidth="1"/>
    <col min="2306" max="2309" width="11.42578125" style="2" customWidth="1"/>
    <col min="2310" max="2310" width="21.140625" style="2" customWidth="1"/>
    <col min="2311" max="2311" width="20.85546875" style="2" customWidth="1"/>
    <col min="2312" max="2312" width="19.5703125" style="2" customWidth="1"/>
    <col min="2313" max="2313" width="21.5703125" style="2" customWidth="1"/>
    <col min="2314" max="2314" width="15.140625" style="2" customWidth="1"/>
    <col min="2315" max="2317" width="0" style="2" hidden="1" customWidth="1"/>
    <col min="2318" max="2560" width="11.42578125" style="2"/>
    <col min="2561" max="2561" width="20.5703125" style="2" customWidth="1"/>
    <col min="2562" max="2565" width="11.42578125" style="2" customWidth="1"/>
    <col min="2566" max="2566" width="21.140625" style="2" customWidth="1"/>
    <col min="2567" max="2567" width="20.85546875" style="2" customWidth="1"/>
    <col min="2568" max="2568" width="19.5703125" style="2" customWidth="1"/>
    <col min="2569" max="2569" width="21.5703125" style="2" customWidth="1"/>
    <col min="2570" max="2570" width="15.140625" style="2" customWidth="1"/>
    <col min="2571" max="2573" width="0" style="2" hidden="1" customWidth="1"/>
    <col min="2574" max="2816" width="11.42578125" style="2"/>
    <col min="2817" max="2817" width="20.5703125" style="2" customWidth="1"/>
    <col min="2818" max="2821" width="11.42578125" style="2" customWidth="1"/>
    <col min="2822" max="2822" width="21.140625" style="2" customWidth="1"/>
    <col min="2823" max="2823" width="20.85546875" style="2" customWidth="1"/>
    <col min="2824" max="2824" width="19.5703125" style="2" customWidth="1"/>
    <col min="2825" max="2825" width="21.5703125" style="2" customWidth="1"/>
    <col min="2826" max="2826" width="15.140625" style="2" customWidth="1"/>
    <col min="2827" max="2829" width="0" style="2" hidden="1" customWidth="1"/>
    <col min="2830" max="3072" width="11.42578125" style="2"/>
    <col min="3073" max="3073" width="20.5703125" style="2" customWidth="1"/>
    <col min="3074" max="3077" width="11.42578125" style="2" customWidth="1"/>
    <col min="3078" max="3078" width="21.140625" style="2" customWidth="1"/>
    <col min="3079" max="3079" width="20.85546875" style="2" customWidth="1"/>
    <col min="3080" max="3080" width="19.5703125" style="2" customWidth="1"/>
    <col min="3081" max="3081" width="21.5703125" style="2" customWidth="1"/>
    <col min="3082" max="3082" width="15.140625" style="2" customWidth="1"/>
    <col min="3083" max="3085" width="0" style="2" hidden="1" customWidth="1"/>
    <col min="3086" max="3328" width="11.42578125" style="2"/>
    <col min="3329" max="3329" width="20.5703125" style="2" customWidth="1"/>
    <col min="3330" max="3333" width="11.42578125" style="2" customWidth="1"/>
    <col min="3334" max="3334" width="21.140625" style="2" customWidth="1"/>
    <col min="3335" max="3335" width="20.85546875" style="2" customWidth="1"/>
    <col min="3336" max="3336" width="19.5703125" style="2" customWidth="1"/>
    <col min="3337" max="3337" width="21.5703125" style="2" customWidth="1"/>
    <col min="3338" max="3338" width="15.140625" style="2" customWidth="1"/>
    <col min="3339" max="3341" width="0" style="2" hidden="1" customWidth="1"/>
    <col min="3342" max="3584" width="11.42578125" style="2"/>
    <col min="3585" max="3585" width="20.5703125" style="2" customWidth="1"/>
    <col min="3586" max="3589" width="11.42578125" style="2" customWidth="1"/>
    <col min="3590" max="3590" width="21.140625" style="2" customWidth="1"/>
    <col min="3591" max="3591" width="20.85546875" style="2" customWidth="1"/>
    <col min="3592" max="3592" width="19.5703125" style="2" customWidth="1"/>
    <col min="3593" max="3593" width="21.5703125" style="2" customWidth="1"/>
    <col min="3594" max="3594" width="15.140625" style="2" customWidth="1"/>
    <col min="3595" max="3597" width="0" style="2" hidden="1" customWidth="1"/>
    <col min="3598" max="3840" width="11.42578125" style="2"/>
    <col min="3841" max="3841" width="20.5703125" style="2" customWidth="1"/>
    <col min="3842" max="3845" width="11.42578125" style="2" customWidth="1"/>
    <col min="3846" max="3846" width="21.140625" style="2" customWidth="1"/>
    <col min="3847" max="3847" width="20.85546875" style="2" customWidth="1"/>
    <col min="3848" max="3848" width="19.5703125" style="2" customWidth="1"/>
    <col min="3849" max="3849" width="21.5703125" style="2" customWidth="1"/>
    <col min="3850" max="3850" width="15.140625" style="2" customWidth="1"/>
    <col min="3851" max="3853" width="0" style="2" hidden="1" customWidth="1"/>
    <col min="3854" max="4096" width="11.42578125" style="2"/>
    <col min="4097" max="4097" width="20.5703125" style="2" customWidth="1"/>
    <col min="4098" max="4101" width="11.42578125" style="2" customWidth="1"/>
    <col min="4102" max="4102" width="21.140625" style="2" customWidth="1"/>
    <col min="4103" max="4103" width="20.85546875" style="2" customWidth="1"/>
    <col min="4104" max="4104" width="19.5703125" style="2" customWidth="1"/>
    <col min="4105" max="4105" width="21.5703125" style="2" customWidth="1"/>
    <col min="4106" max="4106" width="15.140625" style="2" customWidth="1"/>
    <col min="4107" max="4109" width="0" style="2" hidden="1" customWidth="1"/>
    <col min="4110" max="4352" width="11.42578125" style="2"/>
    <col min="4353" max="4353" width="20.5703125" style="2" customWidth="1"/>
    <col min="4354" max="4357" width="11.42578125" style="2" customWidth="1"/>
    <col min="4358" max="4358" width="21.140625" style="2" customWidth="1"/>
    <col min="4359" max="4359" width="20.85546875" style="2" customWidth="1"/>
    <col min="4360" max="4360" width="19.5703125" style="2" customWidth="1"/>
    <col min="4361" max="4361" width="21.5703125" style="2" customWidth="1"/>
    <col min="4362" max="4362" width="15.140625" style="2" customWidth="1"/>
    <col min="4363" max="4365" width="0" style="2" hidden="1" customWidth="1"/>
    <col min="4366" max="4608" width="11.42578125" style="2"/>
    <col min="4609" max="4609" width="20.5703125" style="2" customWidth="1"/>
    <col min="4610" max="4613" width="11.42578125" style="2" customWidth="1"/>
    <col min="4614" max="4614" width="21.140625" style="2" customWidth="1"/>
    <col min="4615" max="4615" width="20.85546875" style="2" customWidth="1"/>
    <col min="4616" max="4616" width="19.5703125" style="2" customWidth="1"/>
    <col min="4617" max="4617" width="21.5703125" style="2" customWidth="1"/>
    <col min="4618" max="4618" width="15.140625" style="2" customWidth="1"/>
    <col min="4619" max="4621" width="0" style="2" hidden="1" customWidth="1"/>
    <col min="4622" max="4864" width="11.42578125" style="2"/>
    <col min="4865" max="4865" width="20.5703125" style="2" customWidth="1"/>
    <col min="4866" max="4869" width="11.42578125" style="2" customWidth="1"/>
    <col min="4870" max="4870" width="21.140625" style="2" customWidth="1"/>
    <col min="4871" max="4871" width="20.85546875" style="2" customWidth="1"/>
    <col min="4872" max="4872" width="19.5703125" style="2" customWidth="1"/>
    <col min="4873" max="4873" width="21.5703125" style="2" customWidth="1"/>
    <col min="4874" max="4874" width="15.140625" style="2" customWidth="1"/>
    <col min="4875" max="4877" width="0" style="2" hidden="1" customWidth="1"/>
    <col min="4878" max="5120" width="11.42578125" style="2"/>
    <col min="5121" max="5121" width="20.5703125" style="2" customWidth="1"/>
    <col min="5122" max="5125" width="11.42578125" style="2" customWidth="1"/>
    <col min="5126" max="5126" width="21.140625" style="2" customWidth="1"/>
    <col min="5127" max="5127" width="20.85546875" style="2" customWidth="1"/>
    <col min="5128" max="5128" width="19.5703125" style="2" customWidth="1"/>
    <col min="5129" max="5129" width="21.5703125" style="2" customWidth="1"/>
    <col min="5130" max="5130" width="15.140625" style="2" customWidth="1"/>
    <col min="5131" max="5133" width="0" style="2" hidden="1" customWidth="1"/>
    <col min="5134" max="5376" width="11.42578125" style="2"/>
    <col min="5377" max="5377" width="20.5703125" style="2" customWidth="1"/>
    <col min="5378" max="5381" width="11.42578125" style="2" customWidth="1"/>
    <col min="5382" max="5382" width="21.140625" style="2" customWidth="1"/>
    <col min="5383" max="5383" width="20.85546875" style="2" customWidth="1"/>
    <col min="5384" max="5384" width="19.5703125" style="2" customWidth="1"/>
    <col min="5385" max="5385" width="21.5703125" style="2" customWidth="1"/>
    <col min="5386" max="5386" width="15.140625" style="2" customWidth="1"/>
    <col min="5387" max="5389" width="0" style="2" hidden="1" customWidth="1"/>
    <col min="5390" max="5632" width="11.42578125" style="2"/>
    <col min="5633" max="5633" width="20.5703125" style="2" customWidth="1"/>
    <col min="5634" max="5637" width="11.42578125" style="2" customWidth="1"/>
    <col min="5638" max="5638" width="21.140625" style="2" customWidth="1"/>
    <col min="5639" max="5639" width="20.85546875" style="2" customWidth="1"/>
    <col min="5640" max="5640" width="19.5703125" style="2" customWidth="1"/>
    <col min="5641" max="5641" width="21.5703125" style="2" customWidth="1"/>
    <col min="5642" max="5642" width="15.140625" style="2" customWidth="1"/>
    <col min="5643" max="5645" width="0" style="2" hidden="1" customWidth="1"/>
    <col min="5646" max="5888" width="11.42578125" style="2"/>
    <col min="5889" max="5889" width="20.5703125" style="2" customWidth="1"/>
    <col min="5890" max="5893" width="11.42578125" style="2" customWidth="1"/>
    <col min="5894" max="5894" width="21.140625" style="2" customWidth="1"/>
    <col min="5895" max="5895" width="20.85546875" style="2" customWidth="1"/>
    <col min="5896" max="5896" width="19.5703125" style="2" customWidth="1"/>
    <col min="5897" max="5897" width="21.5703125" style="2" customWidth="1"/>
    <col min="5898" max="5898" width="15.140625" style="2" customWidth="1"/>
    <col min="5899" max="5901" width="0" style="2" hidden="1" customWidth="1"/>
    <col min="5902" max="6144" width="11.42578125" style="2"/>
    <col min="6145" max="6145" width="20.5703125" style="2" customWidth="1"/>
    <col min="6146" max="6149" width="11.42578125" style="2" customWidth="1"/>
    <col min="6150" max="6150" width="21.140625" style="2" customWidth="1"/>
    <col min="6151" max="6151" width="20.85546875" style="2" customWidth="1"/>
    <col min="6152" max="6152" width="19.5703125" style="2" customWidth="1"/>
    <col min="6153" max="6153" width="21.5703125" style="2" customWidth="1"/>
    <col min="6154" max="6154" width="15.140625" style="2" customWidth="1"/>
    <col min="6155" max="6157" width="0" style="2" hidden="1" customWidth="1"/>
    <col min="6158" max="6400" width="11.42578125" style="2"/>
    <col min="6401" max="6401" width="20.5703125" style="2" customWidth="1"/>
    <col min="6402" max="6405" width="11.42578125" style="2" customWidth="1"/>
    <col min="6406" max="6406" width="21.140625" style="2" customWidth="1"/>
    <col min="6407" max="6407" width="20.85546875" style="2" customWidth="1"/>
    <col min="6408" max="6408" width="19.5703125" style="2" customWidth="1"/>
    <col min="6409" max="6409" width="21.5703125" style="2" customWidth="1"/>
    <col min="6410" max="6410" width="15.140625" style="2" customWidth="1"/>
    <col min="6411" max="6413" width="0" style="2" hidden="1" customWidth="1"/>
    <col min="6414" max="6656" width="11.42578125" style="2"/>
    <col min="6657" max="6657" width="20.5703125" style="2" customWidth="1"/>
    <col min="6658" max="6661" width="11.42578125" style="2" customWidth="1"/>
    <col min="6662" max="6662" width="21.140625" style="2" customWidth="1"/>
    <col min="6663" max="6663" width="20.85546875" style="2" customWidth="1"/>
    <col min="6664" max="6664" width="19.5703125" style="2" customWidth="1"/>
    <col min="6665" max="6665" width="21.5703125" style="2" customWidth="1"/>
    <col min="6666" max="6666" width="15.140625" style="2" customWidth="1"/>
    <col min="6667" max="6669" width="0" style="2" hidden="1" customWidth="1"/>
    <col min="6670" max="6912" width="11.42578125" style="2"/>
    <col min="6913" max="6913" width="20.5703125" style="2" customWidth="1"/>
    <col min="6914" max="6917" width="11.42578125" style="2" customWidth="1"/>
    <col min="6918" max="6918" width="21.140625" style="2" customWidth="1"/>
    <col min="6919" max="6919" width="20.85546875" style="2" customWidth="1"/>
    <col min="6920" max="6920" width="19.5703125" style="2" customWidth="1"/>
    <col min="6921" max="6921" width="21.5703125" style="2" customWidth="1"/>
    <col min="6922" max="6922" width="15.140625" style="2" customWidth="1"/>
    <col min="6923" max="6925" width="0" style="2" hidden="1" customWidth="1"/>
    <col min="6926" max="7168" width="11.42578125" style="2"/>
    <col min="7169" max="7169" width="20.5703125" style="2" customWidth="1"/>
    <col min="7170" max="7173" width="11.42578125" style="2" customWidth="1"/>
    <col min="7174" max="7174" width="21.140625" style="2" customWidth="1"/>
    <col min="7175" max="7175" width="20.85546875" style="2" customWidth="1"/>
    <col min="7176" max="7176" width="19.5703125" style="2" customWidth="1"/>
    <col min="7177" max="7177" width="21.5703125" style="2" customWidth="1"/>
    <col min="7178" max="7178" width="15.140625" style="2" customWidth="1"/>
    <col min="7179" max="7181" width="0" style="2" hidden="1" customWidth="1"/>
    <col min="7182" max="7424" width="11.42578125" style="2"/>
    <col min="7425" max="7425" width="20.5703125" style="2" customWidth="1"/>
    <col min="7426" max="7429" width="11.42578125" style="2" customWidth="1"/>
    <col min="7430" max="7430" width="21.140625" style="2" customWidth="1"/>
    <col min="7431" max="7431" width="20.85546875" style="2" customWidth="1"/>
    <col min="7432" max="7432" width="19.5703125" style="2" customWidth="1"/>
    <col min="7433" max="7433" width="21.5703125" style="2" customWidth="1"/>
    <col min="7434" max="7434" width="15.140625" style="2" customWidth="1"/>
    <col min="7435" max="7437" width="0" style="2" hidden="1" customWidth="1"/>
    <col min="7438" max="7680" width="11.42578125" style="2"/>
    <col min="7681" max="7681" width="20.5703125" style="2" customWidth="1"/>
    <col min="7682" max="7685" width="11.42578125" style="2" customWidth="1"/>
    <col min="7686" max="7686" width="21.140625" style="2" customWidth="1"/>
    <col min="7687" max="7687" width="20.85546875" style="2" customWidth="1"/>
    <col min="7688" max="7688" width="19.5703125" style="2" customWidth="1"/>
    <col min="7689" max="7689" width="21.5703125" style="2" customWidth="1"/>
    <col min="7690" max="7690" width="15.140625" style="2" customWidth="1"/>
    <col min="7691" max="7693" width="0" style="2" hidden="1" customWidth="1"/>
    <col min="7694" max="7936" width="11.42578125" style="2"/>
    <col min="7937" max="7937" width="20.5703125" style="2" customWidth="1"/>
    <col min="7938" max="7941" width="11.42578125" style="2" customWidth="1"/>
    <col min="7942" max="7942" width="21.140625" style="2" customWidth="1"/>
    <col min="7943" max="7943" width="20.85546875" style="2" customWidth="1"/>
    <col min="7944" max="7944" width="19.5703125" style="2" customWidth="1"/>
    <col min="7945" max="7945" width="21.5703125" style="2" customWidth="1"/>
    <col min="7946" max="7946" width="15.140625" style="2" customWidth="1"/>
    <col min="7947" max="7949" width="0" style="2" hidden="1" customWidth="1"/>
    <col min="7950" max="8192" width="11.42578125" style="2"/>
    <col min="8193" max="8193" width="20.5703125" style="2" customWidth="1"/>
    <col min="8194" max="8197" width="11.42578125" style="2" customWidth="1"/>
    <col min="8198" max="8198" width="21.140625" style="2" customWidth="1"/>
    <col min="8199" max="8199" width="20.85546875" style="2" customWidth="1"/>
    <col min="8200" max="8200" width="19.5703125" style="2" customWidth="1"/>
    <col min="8201" max="8201" width="21.5703125" style="2" customWidth="1"/>
    <col min="8202" max="8202" width="15.140625" style="2" customWidth="1"/>
    <col min="8203" max="8205" width="0" style="2" hidden="1" customWidth="1"/>
    <col min="8206" max="8448" width="11.42578125" style="2"/>
    <col min="8449" max="8449" width="20.5703125" style="2" customWidth="1"/>
    <col min="8450" max="8453" width="11.42578125" style="2" customWidth="1"/>
    <col min="8454" max="8454" width="21.140625" style="2" customWidth="1"/>
    <col min="8455" max="8455" width="20.85546875" style="2" customWidth="1"/>
    <col min="8456" max="8456" width="19.5703125" style="2" customWidth="1"/>
    <col min="8457" max="8457" width="21.5703125" style="2" customWidth="1"/>
    <col min="8458" max="8458" width="15.140625" style="2" customWidth="1"/>
    <col min="8459" max="8461" width="0" style="2" hidden="1" customWidth="1"/>
    <col min="8462" max="8704" width="11.42578125" style="2"/>
    <col min="8705" max="8705" width="20.5703125" style="2" customWidth="1"/>
    <col min="8706" max="8709" width="11.42578125" style="2" customWidth="1"/>
    <col min="8710" max="8710" width="21.140625" style="2" customWidth="1"/>
    <col min="8711" max="8711" width="20.85546875" style="2" customWidth="1"/>
    <col min="8712" max="8712" width="19.5703125" style="2" customWidth="1"/>
    <col min="8713" max="8713" width="21.5703125" style="2" customWidth="1"/>
    <col min="8714" max="8714" width="15.140625" style="2" customWidth="1"/>
    <col min="8715" max="8717" width="0" style="2" hidden="1" customWidth="1"/>
    <col min="8718" max="8960" width="11.42578125" style="2"/>
    <col min="8961" max="8961" width="20.5703125" style="2" customWidth="1"/>
    <col min="8962" max="8965" width="11.42578125" style="2" customWidth="1"/>
    <col min="8966" max="8966" width="21.140625" style="2" customWidth="1"/>
    <col min="8967" max="8967" width="20.85546875" style="2" customWidth="1"/>
    <col min="8968" max="8968" width="19.5703125" style="2" customWidth="1"/>
    <col min="8969" max="8969" width="21.5703125" style="2" customWidth="1"/>
    <col min="8970" max="8970" width="15.140625" style="2" customWidth="1"/>
    <col min="8971" max="8973" width="0" style="2" hidden="1" customWidth="1"/>
    <col min="8974" max="9216" width="11.42578125" style="2"/>
    <col min="9217" max="9217" width="20.5703125" style="2" customWidth="1"/>
    <col min="9218" max="9221" width="11.42578125" style="2" customWidth="1"/>
    <col min="9222" max="9222" width="21.140625" style="2" customWidth="1"/>
    <col min="9223" max="9223" width="20.85546875" style="2" customWidth="1"/>
    <col min="9224" max="9224" width="19.5703125" style="2" customWidth="1"/>
    <col min="9225" max="9225" width="21.5703125" style="2" customWidth="1"/>
    <col min="9226" max="9226" width="15.140625" style="2" customWidth="1"/>
    <col min="9227" max="9229" width="0" style="2" hidden="1" customWidth="1"/>
    <col min="9230" max="9472" width="11.42578125" style="2"/>
    <col min="9473" max="9473" width="20.5703125" style="2" customWidth="1"/>
    <col min="9474" max="9477" width="11.42578125" style="2" customWidth="1"/>
    <col min="9478" max="9478" width="21.140625" style="2" customWidth="1"/>
    <col min="9479" max="9479" width="20.85546875" style="2" customWidth="1"/>
    <col min="9480" max="9480" width="19.5703125" style="2" customWidth="1"/>
    <col min="9481" max="9481" width="21.5703125" style="2" customWidth="1"/>
    <col min="9482" max="9482" width="15.140625" style="2" customWidth="1"/>
    <col min="9483" max="9485" width="0" style="2" hidden="1" customWidth="1"/>
    <col min="9486" max="9728" width="11.42578125" style="2"/>
    <col min="9729" max="9729" width="20.5703125" style="2" customWidth="1"/>
    <col min="9730" max="9733" width="11.42578125" style="2" customWidth="1"/>
    <col min="9734" max="9734" width="21.140625" style="2" customWidth="1"/>
    <col min="9735" max="9735" width="20.85546875" style="2" customWidth="1"/>
    <col min="9736" max="9736" width="19.5703125" style="2" customWidth="1"/>
    <col min="9737" max="9737" width="21.5703125" style="2" customWidth="1"/>
    <col min="9738" max="9738" width="15.140625" style="2" customWidth="1"/>
    <col min="9739" max="9741" width="0" style="2" hidden="1" customWidth="1"/>
    <col min="9742" max="9984" width="11.42578125" style="2"/>
    <col min="9985" max="9985" width="20.5703125" style="2" customWidth="1"/>
    <col min="9986" max="9989" width="11.42578125" style="2" customWidth="1"/>
    <col min="9990" max="9990" width="21.140625" style="2" customWidth="1"/>
    <col min="9991" max="9991" width="20.85546875" style="2" customWidth="1"/>
    <col min="9992" max="9992" width="19.5703125" style="2" customWidth="1"/>
    <col min="9993" max="9993" width="21.5703125" style="2" customWidth="1"/>
    <col min="9994" max="9994" width="15.140625" style="2" customWidth="1"/>
    <col min="9995" max="9997" width="0" style="2" hidden="1" customWidth="1"/>
    <col min="9998" max="10240" width="11.42578125" style="2"/>
    <col min="10241" max="10241" width="20.5703125" style="2" customWidth="1"/>
    <col min="10242" max="10245" width="11.42578125" style="2" customWidth="1"/>
    <col min="10246" max="10246" width="21.140625" style="2" customWidth="1"/>
    <col min="10247" max="10247" width="20.85546875" style="2" customWidth="1"/>
    <col min="10248" max="10248" width="19.5703125" style="2" customWidth="1"/>
    <col min="10249" max="10249" width="21.5703125" style="2" customWidth="1"/>
    <col min="10250" max="10250" width="15.140625" style="2" customWidth="1"/>
    <col min="10251" max="10253" width="0" style="2" hidden="1" customWidth="1"/>
    <col min="10254" max="10496" width="11.42578125" style="2"/>
    <col min="10497" max="10497" width="20.5703125" style="2" customWidth="1"/>
    <col min="10498" max="10501" width="11.42578125" style="2" customWidth="1"/>
    <col min="10502" max="10502" width="21.140625" style="2" customWidth="1"/>
    <col min="10503" max="10503" width="20.85546875" style="2" customWidth="1"/>
    <col min="10504" max="10504" width="19.5703125" style="2" customWidth="1"/>
    <col min="10505" max="10505" width="21.5703125" style="2" customWidth="1"/>
    <col min="10506" max="10506" width="15.140625" style="2" customWidth="1"/>
    <col min="10507" max="10509" width="0" style="2" hidden="1" customWidth="1"/>
    <col min="10510" max="10752" width="11.42578125" style="2"/>
    <col min="10753" max="10753" width="20.5703125" style="2" customWidth="1"/>
    <col min="10754" max="10757" width="11.42578125" style="2" customWidth="1"/>
    <col min="10758" max="10758" width="21.140625" style="2" customWidth="1"/>
    <col min="10759" max="10759" width="20.85546875" style="2" customWidth="1"/>
    <col min="10760" max="10760" width="19.5703125" style="2" customWidth="1"/>
    <col min="10761" max="10761" width="21.5703125" style="2" customWidth="1"/>
    <col min="10762" max="10762" width="15.140625" style="2" customWidth="1"/>
    <col min="10763" max="10765" width="0" style="2" hidden="1" customWidth="1"/>
    <col min="10766" max="11008" width="11.42578125" style="2"/>
    <col min="11009" max="11009" width="20.5703125" style="2" customWidth="1"/>
    <col min="11010" max="11013" width="11.42578125" style="2" customWidth="1"/>
    <col min="11014" max="11014" width="21.140625" style="2" customWidth="1"/>
    <col min="11015" max="11015" width="20.85546875" style="2" customWidth="1"/>
    <col min="11016" max="11016" width="19.5703125" style="2" customWidth="1"/>
    <col min="11017" max="11017" width="21.5703125" style="2" customWidth="1"/>
    <col min="11018" max="11018" width="15.140625" style="2" customWidth="1"/>
    <col min="11019" max="11021" width="0" style="2" hidden="1" customWidth="1"/>
    <col min="11022" max="11264" width="11.42578125" style="2"/>
    <col min="11265" max="11265" width="20.5703125" style="2" customWidth="1"/>
    <col min="11266" max="11269" width="11.42578125" style="2" customWidth="1"/>
    <col min="11270" max="11270" width="21.140625" style="2" customWidth="1"/>
    <col min="11271" max="11271" width="20.85546875" style="2" customWidth="1"/>
    <col min="11272" max="11272" width="19.5703125" style="2" customWidth="1"/>
    <col min="11273" max="11273" width="21.5703125" style="2" customWidth="1"/>
    <col min="11274" max="11274" width="15.140625" style="2" customWidth="1"/>
    <col min="11275" max="11277" width="0" style="2" hidden="1" customWidth="1"/>
    <col min="11278" max="11520" width="11.42578125" style="2"/>
    <col min="11521" max="11521" width="20.5703125" style="2" customWidth="1"/>
    <col min="11522" max="11525" width="11.42578125" style="2" customWidth="1"/>
    <col min="11526" max="11526" width="21.140625" style="2" customWidth="1"/>
    <col min="11527" max="11527" width="20.85546875" style="2" customWidth="1"/>
    <col min="11528" max="11528" width="19.5703125" style="2" customWidth="1"/>
    <col min="11529" max="11529" width="21.5703125" style="2" customWidth="1"/>
    <col min="11530" max="11530" width="15.140625" style="2" customWidth="1"/>
    <col min="11531" max="11533" width="0" style="2" hidden="1" customWidth="1"/>
    <col min="11534" max="11776" width="11.42578125" style="2"/>
    <col min="11777" max="11777" width="20.5703125" style="2" customWidth="1"/>
    <col min="11778" max="11781" width="11.42578125" style="2" customWidth="1"/>
    <col min="11782" max="11782" width="21.140625" style="2" customWidth="1"/>
    <col min="11783" max="11783" width="20.85546875" style="2" customWidth="1"/>
    <col min="11784" max="11784" width="19.5703125" style="2" customWidth="1"/>
    <col min="11785" max="11785" width="21.5703125" style="2" customWidth="1"/>
    <col min="11786" max="11786" width="15.140625" style="2" customWidth="1"/>
    <col min="11787" max="11789" width="0" style="2" hidden="1" customWidth="1"/>
    <col min="11790" max="12032" width="11.42578125" style="2"/>
    <col min="12033" max="12033" width="20.5703125" style="2" customWidth="1"/>
    <col min="12034" max="12037" width="11.42578125" style="2" customWidth="1"/>
    <col min="12038" max="12038" width="21.140625" style="2" customWidth="1"/>
    <col min="12039" max="12039" width="20.85546875" style="2" customWidth="1"/>
    <col min="12040" max="12040" width="19.5703125" style="2" customWidth="1"/>
    <col min="12041" max="12041" width="21.5703125" style="2" customWidth="1"/>
    <col min="12042" max="12042" width="15.140625" style="2" customWidth="1"/>
    <col min="12043" max="12045" width="0" style="2" hidden="1" customWidth="1"/>
    <col min="12046" max="12288" width="11.42578125" style="2"/>
    <col min="12289" max="12289" width="20.5703125" style="2" customWidth="1"/>
    <col min="12290" max="12293" width="11.42578125" style="2" customWidth="1"/>
    <col min="12294" max="12294" width="21.140625" style="2" customWidth="1"/>
    <col min="12295" max="12295" width="20.85546875" style="2" customWidth="1"/>
    <col min="12296" max="12296" width="19.5703125" style="2" customWidth="1"/>
    <col min="12297" max="12297" width="21.5703125" style="2" customWidth="1"/>
    <col min="12298" max="12298" width="15.140625" style="2" customWidth="1"/>
    <col min="12299" max="12301" width="0" style="2" hidden="1" customWidth="1"/>
    <col min="12302" max="12544" width="11.42578125" style="2"/>
    <col min="12545" max="12545" width="20.5703125" style="2" customWidth="1"/>
    <col min="12546" max="12549" width="11.42578125" style="2" customWidth="1"/>
    <col min="12550" max="12550" width="21.140625" style="2" customWidth="1"/>
    <col min="12551" max="12551" width="20.85546875" style="2" customWidth="1"/>
    <col min="12552" max="12552" width="19.5703125" style="2" customWidth="1"/>
    <col min="12553" max="12553" width="21.5703125" style="2" customWidth="1"/>
    <col min="12554" max="12554" width="15.140625" style="2" customWidth="1"/>
    <col min="12555" max="12557" width="0" style="2" hidden="1" customWidth="1"/>
    <col min="12558" max="12800" width="11.42578125" style="2"/>
    <col min="12801" max="12801" width="20.5703125" style="2" customWidth="1"/>
    <col min="12802" max="12805" width="11.42578125" style="2" customWidth="1"/>
    <col min="12806" max="12806" width="21.140625" style="2" customWidth="1"/>
    <col min="12807" max="12807" width="20.85546875" style="2" customWidth="1"/>
    <col min="12808" max="12808" width="19.5703125" style="2" customWidth="1"/>
    <col min="12809" max="12809" width="21.5703125" style="2" customWidth="1"/>
    <col min="12810" max="12810" width="15.140625" style="2" customWidth="1"/>
    <col min="12811" max="12813" width="0" style="2" hidden="1" customWidth="1"/>
    <col min="12814" max="13056" width="11.42578125" style="2"/>
    <col min="13057" max="13057" width="20.5703125" style="2" customWidth="1"/>
    <col min="13058" max="13061" width="11.42578125" style="2" customWidth="1"/>
    <col min="13062" max="13062" width="21.140625" style="2" customWidth="1"/>
    <col min="13063" max="13063" width="20.85546875" style="2" customWidth="1"/>
    <col min="13064" max="13064" width="19.5703125" style="2" customWidth="1"/>
    <col min="13065" max="13065" width="21.5703125" style="2" customWidth="1"/>
    <col min="13066" max="13066" width="15.140625" style="2" customWidth="1"/>
    <col min="13067" max="13069" width="0" style="2" hidden="1" customWidth="1"/>
    <col min="13070" max="13312" width="11.42578125" style="2"/>
    <col min="13313" max="13313" width="20.5703125" style="2" customWidth="1"/>
    <col min="13314" max="13317" width="11.42578125" style="2" customWidth="1"/>
    <col min="13318" max="13318" width="21.140625" style="2" customWidth="1"/>
    <col min="13319" max="13319" width="20.85546875" style="2" customWidth="1"/>
    <col min="13320" max="13320" width="19.5703125" style="2" customWidth="1"/>
    <col min="13321" max="13321" width="21.5703125" style="2" customWidth="1"/>
    <col min="13322" max="13322" width="15.140625" style="2" customWidth="1"/>
    <col min="13323" max="13325" width="0" style="2" hidden="1" customWidth="1"/>
    <col min="13326" max="13568" width="11.42578125" style="2"/>
    <col min="13569" max="13569" width="20.5703125" style="2" customWidth="1"/>
    <col min="13570" max="13573" width="11.42578125" style="2" customWidth="1"/>
    <col min="13574" max="13574" width="21.140625" style="2" customWidth="1"/>
    <col min="13575" max="13575" width="20.85546875" style="2" customWidth="1"/>
    <col min="13576" max="13576" width="19.5703125" style="2" customWidth="1"/>
    <col min="13577" max="13577" width="21.5703125" style="2" customWidth="1"/>
    <col min="13578" max="13578" width="15.140625" style="2" customWidth="1"/>
    <col min="13579" max="13581" width="0" style="2" hidden="1" customWidth="1"/>
    <col min="13582" max="13824" width="11.42578125" style="2"/>
    <col min="13825" max="13825" width="20.5703125" style="2" customWidth="1"/>
    <col min="13826" max="13829" width="11.42578125" style="2" customWidth="1"/>
    <col min="13830" max="13830" width="21.140625" style="2" customWidth="1"/>
    <col min="13831" max="13831" width="20.85546875" style="2" customWidth="1"/>
    <col min="13832" max="13832" width="19.5703125" style="2" customWidth="1"/>
    <col min="13833" max="13833" width="21.5703125" style="2" customWidth="1"/>
    <col min="13834" max="13834" width="15.140625" style="2" customWidth="1"/>
    <col min="13835" max="13837" width="0" style="2" hidden="1" customWidth="1"/>
    <col min="13838" max="14080" width="11.42578125" style="2"/>
    <col min="14081" max="14081" width="20.5703125" style="2" customWidth="1"/>
    <col min="14082" max="14085" width="11.42578125" style="2" customWidth="1"/>
    <col min="14086" max="14086" width="21.140625" style="2" customWidth="1"/>
    <col min="14087" max="14087" width="20.85546875" style="2" customWidth="1"/>
    <col min="14088" max="14088" width="19.5703125" style="2" customWidth="1"/>
    <col min="14089" max="14089" width="21.5703125" style="2" customWidth="1"/>
    <col min="14090" max="14090" width="15.140625" style="2" customWidth="1"/>
    <col min="14091" max="14093" width="0" style="2" hidden="1" customWidth="1"/>
    <col min="14094" max="14336" width="11.42578125" style="2"/>
    <col min="14337" max="14337" width="20.5703125" style="2" customWidth="1"/>
    <col min="14338" max="14341" width="11.42578125" style="2" customWidth="1"/>
    <col min="14342" max="14342" width="21.140625" style="2" customWidth="1"/>
    <col min="14343" max="14343" width="20.85546875" style="2" customWidth="1"/>
    <col min="14344" max="14344" width="19.5703125" style="2" customWidth="1"/>
    <col min="14345" max="14345" width="21.5703125" style="2" customWidth="1"/>
    <col min="14346" max="14346" width="15.140625" style="2" customWidth="1"/>
    <col min="14347" max="14349" width="0" style="2" hidden="1" customWidth="1"/>
    <col min="14350" max="14592" width="11.42578125" style="2"/>
    <col min="14593" max="14593" width="20.5703125" style="2" customWidth="1"/>
    <col min="14594" max="14597" width="11.42578125" style="2" customWidth="1"/>
    <col min="14598" max="14598" width="21.140625" style="2" customWidth="1"/>
    <col min="14599" max="14599" width="20.85546875" style="2" customWidth="1"/>
    <col min="14600" max="14600" width="19.5703125" style="2" customWidth="1"/>
    <col min="14601" max="14601" width="21.5703125" style="2" customWidth="1"/>
    <col min="14602" max="14602" width="15.140625" style="2" customWidth="1"/>
    <col min="14603" max="14605" width="0" style="2" hidden="1" customWidth="1"/>
    <col min="14606" max="14848" width="11.42578125" style="2"/>
    <col min="14849" max="14849" width="20.5703125" style="2" customWidth="1"/>
    <col min="14850" max="14853" width="11.42578125" style="2" customWidth="1"/>
    <col min="14854" max="14854" width="21.140625" style="2" customWidth="1"/>
    <col min="14855" max="14855" width="20.85546875" style="2" customWidth="1"/>
    <col min="14856" max="14856" width="19.5703125" style="2" customWidth="1"/>
    <col min="14857" max="14857" width="21.5703125" style="2" customWidth="1"/>
    <col min="14858" max="14858" width="15.140625" style="2" customWidth="1"/>
    <col min="14859" max="14861" width="0" style="2" hidden="1" customWidth="1"/>
    <col min="14862" max="15104" width="11.42578125" style="2"/>
    <col min="15105" max="15105" width="20.5703125" style="2" customWidth="1"/>
    <col min="15106" max="15109" width="11.42578125" style="2" customWidth="1"/>
    <col min="15110" max="15110" width="21.140625" style="2" customWidth="1"/>
    <col min="15111" max="15111" width="20.85546875" style="2" customWidth="1"/>
    <col min="15112" max="15112" width="19.5703125" style="2" customWidth="1"/>
    <col min="15113" max="15113" width="21.5703125" style="2" customWidth="1"/>
    <col min="15114" max="15114" width="15.140625" style="2" customWidth="1"/>
    <col min="15115" max="15117" width="0" style="2" hidden="1" customWidth="1"/>
    <col min="15118" max="15360" width="11.42578125" style="2"/>
    <col min="15361" max="15361" width="20.5703125" style="2" customWidth="1"/>
    <col min="15362" max="15365" width="11.42578125" style="2" customWidth="1"/>
    <col min="15366" max="15366" width="21.140625" style="2" customWidth="1"/>
    <col min="15367" max="15367" width="20.85546875" style="2" customWidth="1"/>
    <col min="15368" max="15368" width="19.5703125" style="2" customWidth="1"/>
    <col min="15369" max="15369" width="21.5703125" style="2" customWidth="1"/>
    <col min="15370" max="15370" width="15.140625" style="2" customWidth="1"/>
    <col min="15371" max="15373" width="0" style="2" hidden="1" customWidth="1"/>
    <col min="15374" max="15616" width="11.42578125" style="2"/>
    <col min="15617" max="15617" width="20.5703125" style="2" customWidth="1"/>
    <col min="15618" max="15621" width="11.42578125" style="2" customWidth="1"/>
    <col min="15622" max="15622" width="21.140625" style="2" customWidth="1"/>
    <col min="15623" max="15623" width="20.85546875" style="2" customWidth="1"/>
    <col min="15624" max="15624" width="19.5703125" style="2" customWidth="1"/>
    <col min="15625" max="15625" width="21.5703125" style="2" customWidth="1"/>
    <col min="15626" max="15626" width="15.140625" style="2" customWidth="1"/>
    <col min="15627" max="15629" width="0" style="2" hidden="1" customWidth="1"/>
    <col min="15630" max="15872" width="11.42578125" style="2"/>
    <col min="15873" max="15873" width="20.5703125" style="2" customWidth="1"/>
    <col min="15874" max="15877" width="11.42578125" style="2" customWidth="1"/>
    <col min="15878" max="15878" width="21.140625" style="2" customWidth="1"/>
    <col min="15879" max="15879" width="20.85546875" style="2" customWidth="1"/>
    <col min="15880" max="15880" width="19.5703125" style="2" customWidth="1"/>
    <col min="15881" max="15881" width="21.5703125" style="2" customWidth="1"/>
    <col min="15882" max="15882" width="15.140625" style="2" customWidth="1"/>
    <col min="15883" max="15885" width="0" style="2" hidden="1" customWidth="1"/>
    <col min="15886" max="16128" width="11.42578125" style="2"/>
    <col min="16129" max="16129" width="20.5703125" style="2" customWidth="1"/>
    <col min="16130" max="16133" width="11.42578125" style="2" customWidth="1"/>
    <col min="16134" max="16134" width="21.140625" style="2" customWidth="1"/>
    <col min="16135" max="16135" width="20.85546875" style="2" customWidth="1"/>
    <col min="16136" max="16136" width="19.5703125" style="2" customWidth="1"/>
    <col min="16137" max="16137" width="21.5703125" style="2" customWidth="1"/>
    <col min="16138" max="16138" width="15.140625" style="2" customWidth="1"/>
    <col min="16139" max="16141" width="0" style="2" hidden="1" customWidth="1"/>
    <col min="16142" max="16384" width="11.42578125" style="2"/>
  </cols>
  <sheetData>
    <row r="1" spans="1:18" ht="15" thickBot="1" x14ac:dyDescent="0.25">
      <c r="A1" s="424"/>
      <c r="B1" s="425"/>
      <c r="C1" s="425"/>
      <c r="D1" s="425"/>
      <c r="E1" s="425"/>
      <c r="F1" s="425"/>
      <c r="G1" s="425"/>
      <c r="H1" s="425"/>
      <c r="I1" s="425"/>
      <c r="J1" s="426"/>
      <c r="K1" s="1" t="s">
        <v>0</v>
      </c>
      <c r="L1" s="1" t="s">
        <v>1</v>
      </c>
      <c r="M1" s="1" t="s">
        <v>2</v>
      </c>
      <c r="P1" s="3" t="s">
        <v>3</v>
      </c>
    </row>
    <row r="2" spans="1:18" ht="24.6" customHeight="1" x14ac:dyDescent="0.2">
      <c r="A2" s="427"/>
      <c r="B2" s="353" t="s">
        <v>4</v>
      </c>
      <c r="C2" s="354"/>
      <c r="D2" s="354"/>
      <c r="E2" s="354"/>
      <c r="F2" s="354"/>
      <c r="G2" s="354"/>
      <c r="H2" s="355"/>
      <c r="I2" s="430" t="s">
        <v>882</v>
      </c>
      <c r="J2" s="360"/>
      <c r="K2" s="1" t="s">
        <v>6</v>
      </c>
      <c r="L2" s="1" t="s">
        <v>7</v>
      </c>
      <c r="M2" s="1" t="s">
        <v>8</v>
      </c>
      <c r="P2" s="3" t="s">
        <v>9</v>
      </c>
    </row>
    <row r="3" spans="1:18" ht="24.6" customHeight="1" x14ac:dyDescent="0.2">
      <c r="A3" s="428"/>
      <c r="B3" s="356"/>
      <c r="C3" s="357"/>
      <c r="D3" s="357"/>
      <c r="E3" s="357"/>
      <c r="F3" s="357"/>
      <c r="G3" s="357"/>
      <c r="H3" s="358"/>
      <c r="I3" s="431" t="s">
        <v>10</v>
      </c>
      <c r="J3" s="362"/>
      <c r="K3" s="1" t="s">
        <v>11</v>
      </c>
      <c r="L3" s="1"/>
      <c r="M3" s="1" t="s">
        <v>12</v>
      </c>
      <c r="P3" s="3" t="s">
        <v>13</v>
      </c>
    </row>
    <row r="4" spans="1:18" ht="24.6" customHeight="1" thickBot="1" x14ac:dyDescent="0.25">
      <c r="A4" s="429"/>
      <c r="B4" s="363" t="s">
        <v>14</v>
      </c>
      <c r="C4" s="364"/>
      <c r="D4" s="364"/>
      <c r="E4" s="364"/>
      <c r="F4" s="364"/>
      <c r="G4" s="364"/>
      <c r="H4" s="365"/>
      <c r="I4" s="432" t="s">
        <v>15</v>
      </c>
      <c r="J4" s="367"/>
      <c r="M4" s="1" t="s">
        <v>16</v>
      </c>
      <c r="P4" s="3" t="s">
        <v>1</v>
      </c>
    </row>
    <row r="5" spans="1:18" ht="13.35" customHeight="1" thickBot="1" x14ac:dyDescent="0.25">
      <c r="A5" s="49"/>
      <c r="B5" s="4"/>
      <c r="C5" s="4"/>
      <c r="D5" s="4"/>
      <c r="E5" s="4"/>
      <c r="F5" s="4"/>
      <c r="G5" s="4"/>
      <c r="H5" s="4"/>
      <c r="I5" s="4"/>
      <c r="J5" s="5"/>
      <c r="M5" s="1"/>
      <c r="P5" s="3" t="s">
        <v>7</v>
      </c>
    </row>
    <row r="6" spans="1:18" ht="27" customHeight="1" thickBot="1" x14ac:dyDescent="0.25">
      <c r="A6" s="368" t="s">
        <v>17</v>
      </c>
      <c r="B6" s="369"/>
      <c r="C6" s="369"/>
      <c r="D6" s="369"/>
      <c r="E6" s="369"/>
      <c r="F6" s="369"/>
      <c r="G6" s="369"/>
      <c r="H6" s="369"/>
      <c r="I6" s="369"/>
      <c r="J6" s="370"/>
    </row>
    <row r="7" spans="1:18" s="8" customFormat="1" ht="34.35" customHeight="1" x14ac:dyDescent="0.2">
      <c r="A7" s="6" t="s">
        <v>18</v>
      </c>
      <c r="B7" s="415" t="s">
        <v>19</v>
      </c>
      <c r="C7" s="416"/>
      <c r="D7" s="416"/>
      <c r="E7" s="416"/>
      <c r="F7" s="416"/>
      <c r="G7" s="416"/>
      <c r="H7" s="417"/>
      <c r="I7" s="7" t="s">
        <v>20</v>
      </c>
      <c r="J7" s="22" t="s">
        <v>3</v>
      </c>
      <c r="M7" s="9"/>
    </row>
    <row r="8" spans="1:18" s="8" customFormat="1" ht="34.35" customHeight="1" thickBot="1" x14ac:dyDescent="0.25">
      <c r="A8" s="10" t="s">
        <v>21</v>
      </c>
      <c r="B8" s="418" t="s">
        <v>885</v>
      </c>
      <c r="C8" s="419"/>
      <c r="D8" s="419"/>
      <c r="E8" s="419"/>
      <c r="F8" s="419"/>
      <c r="G8" s="419"/>
      <c r="H8" s="420"/>
      <c r="I8" s="11" t="s">
        <v>22</v>
      </c>
      <c r="J8" s="23" t="s">
        <v>1</v>
      </c>
      <c r="M8" s="9"/>
    </row>
    <row r="9" spans="1:18" ht="13.5" thickBot="1" x14ac:dyDescent="0.25">
      <c r="A9" s="375"/>
      <c r="B9" s="376"/>
      <c r="C9" s="376"/>
      <c r="D9" s="376"/>
      <c r="E9" s="376"/>
      <c r="F9" s="376"/>
      <c r="G9" s="376"/>
      <c r="H9" s="376"/>
      <c r="I9" s="376"/>
      <c r="J9" s="377"/>
    </row>
    <row r="10" spans="1:18" ht="78" customHeight="1" x14ac:dyDescent="0.2">
      <c r="A10" s="6" t="s">
        <v>23</v>
      </c>
      <c r="B10" s="415" t="s">
        <v>757</v>
      </c>
      <c r="C10" s="416"/>
      <c r="D10" s="416"/>
      <c r="E10" s="416"/>
      <c r="F10" s="417"/>
      <c r="G10" s="7" t="s">
        <v>24</v>
      </c>
      <c r="H10" s="421" t="s">
        <v>763</v>
      </c>
      <c r="I10" s="422"/>
      <c r="J10" s="423"/>
    </row>
    <row r="11" spans="1:18" ht="148.5" customHeight="1" x14ac:dyDescent="0.2">
      <c r="A11" s="50" t="s">
        <v>25</v>
      </c>
      <c r="B11" s="384" t="s">
        <v>52</v>
      </c>
      <c r="C11" s="385"/>
      <c r="D11" s="385"/>
      <c r="E11" s="385"/>
      <c r="F11" s="386"/>
      <c r="G11" s="51" t="s">
        <v>26</v>
      </c>
      <c r="H11" s="381" t="s">
        <v>869</v>
      </c>
      <c r="I11" s="382"/>
      <c r="J11" s="383"/>
    </row>
    <row r="12" spans="1:18" ht="124.5" customHeight="1" x14ac:dyDescent="0.2">
      <c r="A12" s="50" t="s">
        <v>27</v>
      </c>
      <c r="B12" s="387" t="s">
        <v>767</v>
      </c>
      <c r="C12" s="388"/>
      <c r="D12" s="388"/>
      <c r="E12" s="388"/>
      <c r="F12" s="389"/>
      <c r="G12" s="51" t="s">
        <v>28</v>
      </c>
      <c r="H12" s="381" t="s">
        <v>51</v>
      </c>
      <c r="I12" s="382"/>
      <c r="J12" s="383"/>
    </row>
    <row r="13" spans="1:18" ht="69.95" customHeight="1" x14ac:dyDescent="0.2">
      <c r="A13" s="50" t="s">
        <v>29</v>
      </c>
      <c r="B13" s="387" t="s">
        <v>899</v>
      </c>
      <c r="C13" s="388"/>
      <c r="D13" s="388"/>
      <c r="E13" s="388"/>
      <c r="F13" s="389"/>
      <c r="G13" s="51" t="s">
        <v>30</v>
      </c>
      <c r="H13" s="387" t="s">
        <v>756</v>
      </c>
      <c r="I13" s="388"/>
      <c r="J13" s="433"/>
    </row>
    <row r="14" spans="1:18" ht="69.95" customHeight="1" x14ac:dyDescent="0.2">
      <c r="A14" s="50" t="s">
        <v>31</v>
      </c>
      <c r="B14" s="387" t="s">
        <v>57</v>
      </c>
      <c r="C14" s="388"/>
      <c r="D14" s="388"/>
      <c r="E14" s="388"/>
      <c r="F14" s="389"/>
      <c r="G14" s="51" t="s">
        <v>32</v>
      </c>
      <c r="H14" s="387" t="s">
        <v>33</v>
      </c>
      <c r="I14" s="388"/>
      <c r="J14" s="433"/>
      <c r="P14" s="8"/>
      <c r="Q14" s="8"/>
      <c r="R14" s="8"/>
    </row>
    <row r="15" spans="1:18" ht="23.45" customHeight="1" x14ac:dyDescent="0.2">
      <c r="A15" s="434" t="s">
        <v>34</v>
      </c>
      <c r="B15" s="436">
        <v>0.09</v>
      </c>
      <c r="C15" s="437"/>
      <c r="D15" s="440" t="s">
        <v>35</v>
      </c>
      <c r="E15" s="441"/>
      <c r="F15" s="444">
        <v>0.09</v>
      </c>
      <c r="G15" s="446" t="s">
        <v>36</v>
      </c>
      <c r="H15" s="12" t="s">
        <v>37</v>
      </c>
      <c r="I15" s="12" t="s">
        <v>38</v>
      </c>
      <c r="J15" s="13" t="s">
        <v>39</v>
      </c>
      <c r="P15" s="14"/>
      <c r="Q15" s="14"/>
      <c r="R15" s="14"/>
    </row>
    <row r="16" spans="1:18" ht="51.6" customHeight="1" x14ac:dyDescent="0.2">
      <c r="A16" s="435"/>
      <c r="B16" s="438"/>
      <c r="C16" s="439"/>
      <c r="D16" s="442"/>
      <c r="E16" s="443"/>
      <c r="F16" s="445"/>
      <c r="G16" s="447"/>
      <c r="H16" s="31" t="s">
        <v>927</v>
      </c>
      <c r="I16" s="32" t="s">
        <v>928</v>
      </c>
      <c r="J16" s="33" t="s">
        <v>929</v>
      </c>
      <c r="P16" s="14"/>
      <c r="Q16" s="14"/>
      <c r="R16" s="14"/>
    </row>
    <row r="17" spans="1:16" ht="13.5" thickBot="1" x14ac:dyDescent="0.25">
      <c r="A17" s="403"/>
      <c r="B17" s="404"/>
      <c r="C17" s="404"/>
      <c r="D17" s="404"/>
      <c r="E17" s="404"/>
      <c r="F17" s="404"/>
      <c r="G17" s="404"/>
      <c r="H17" s="404"/>
      <c r="I17" s="404"/>
      <c r="J17" s="405"/>
    </row>
    <row r="18" spans="1:16" ht="13.5" thickBot="1" x14ac:dyDescent="0.25">
      <c r="A18" s="424"/>
      <c r="B18" s="425"/>
      <c r="C18" s="425"/>
      <c r="D18" s="425"/>
      <c r="E18" s="425"/>
      <c r="F18" s="425"/>
      <c r="G18" s="425"/>
      <c r="H18" s="425"/>
      <c r="I18" s="425"/>
      <c r="J18" s="426"/>
    </row>
    <row r="19" spans="1:16" ht="24.6" customHeight="1" x14ac:dyDescent="0.2">
      <c r="A19" s="427"/>
      <c r="B19" s="353" t="s">
        <v>4</v>
      </c>
      <c r="C19" s="354"/>
      <c r="D19" s="354"/>
      <c r="E19" s="354"/>
      <c r="F19" s="354"/>
      <c r="G19" s="354"/>
      <c r="H19" s="355"/>
      <c r="I19" s="430" t="s">
        <v>882</v>
      </c>
      <c r="J19" s="360"/>
      <c r="K19" s="1" t="s">
        <v>6</v>
      </c>
      <c r="L19" s="1" t="s">
        <v>7</v>
      </c>
      <c r="M19" s="1" t="s">
        <v>8</v>
      </c>
      <c r="P19" s="3" t="s">
        <v>9</v>
      </c>
    </row>
    <row r="20" spans="1:16" ht="24.6" customHeight="1" x14ac:dyDescent="0.2">
      <c r="A20" s="428"/>
      <c r="B20" s="356"/>
      <c r="C20" s="357"/>
      <c r="D20" s="357"/>
      <c r="E20" s="357"/>
      <c r="F20" s="357"/>
      <c r="G20" s="357"/>
      <c r="H20" s="358"/>
      <c r="I20" s="431" t="s">
        <v>10</v>
      </c>
      <c r="J20" s="362"/>
      <c r="K20" s="1" t="s">
        <v>11</v>
      </c>
      <c r="L20" s="1"/>
      <c r="M20" s="1" t="s">
        <v>12</v>
      </c>
      <c r="P20" s="3" t="s">
        <v>13</v>
      </c>
    </row>
    <row r="21" spans="1:16" ht="24.6" customHeight="1" thickBot="1" x14ac:dyDescent="0.25">
      <c r="A21" s="429"/>
      <c r="B21" s="363" t="s">
        <v>14</v>
      </c>
      <c r="C21" s="364"/>
      <c r="D21" s="364"/>
      <c r="E21" s="364"/>
      <c r="F21" s="364"/>
      <c r="G21" s="364"/>
      <c r="H21" s="365"/>
      <c r="I21" s="432" t="s">
        <v>15</v>
      </c>
      <c r="J21" s="367"/>
      <c r="M21" s="1" t="s">
        <v>16</v>
      </c>
      <c r="P21" s="3" t="s">
        <v>1</v>
      </c>
    </row>
    <row r="22" spans="1:16" ht="24.95" customHeight="1" thickBot="1" x14ac:dyDescent="0.25">
      <c r="A22" s="450" t="s">
        <v>40</v>
      </c>
      <c r="B22" s="451"/>
      <c r="C22" s="451"/>
      <c r="D22" s="451"/>
      <c r="E22" s="451"/>
      <c r="F22" s="451"/>
      <c r="G22" s="451"/>
      <c r="H22" s="451"/>
      <c r="I22" s="451"/>
      <c r="J22" s="452"/>
    </row>
    <row r="23" spans="1:16" ht="42" customHeight="1" x14ac:dyDescent="0.2">
      <c r="A23" s="15" t="s">
        <v>41</v>
      </c>
      <c r="B23" s="52" t="s">
        <v>35</v>
      </c>
      <c r="C23" s="52" t="s">
        <v>42</v>
      </c>
      <c r="D23" s="16" t="s">
        <v>43</v>
      </c>
      <c r="E23" s="413" t="s">
        <v>44</v>
      </c>
      <c r="F23" s="414"/>
      <c r="G23" s="413" t="s">
        <v>45</v>
      </c>
      <c r="H23" s="414"/>
      <c r="I23" s="17" t="s">
        <v>46</v>
      </c>
      <c r="J23" s="18" t="s">
        <v>47</v>
      </c>
    </row>
    <row r="24" spans="1:16" ht="110.25" customHeight="1" x14ac:dyDescent="0.25">
      <c r="A24" s="331" t="s">
        <v>902</v>
      </c>
      <c r="B24" s="20">
        <f>$F$15</f>
        <v>0.09</v>
      </c>
      <c r="C24" s="335">
        <f>+'MATRIZ INDICADORES FINACIEROS'!I6</f>
        <v>9.3480073071511752E-2</v>
      </c>
      <c r="D24" s="201">
        <f>C24/B24</f>
        <v>1.0386674785723529</v>
      </c>
      <c r="E24" s="448" t="s">
        <v>933</v>
      </c>
      <c r="F24" s="449"/>
      <c r="G24" s="387" t="s">
        <v>48</v>
      </c>
      <c r="H24" s="389"/>
      <c r="I24" s="109" t="s">
        <v>57</v>
      </c>
      <c r="J24" s="331">
        <v>45381</v>
      </c>
      <c r="N24" s="21"/>
      <c r="O24" s="34"/>
    </row>
    <row r="25" spans="1:16" ht="111.75" customHeight="1" x14ac:dyDescent="0.25">
      <c r="A25" s="331" t="s">
        <v>906</v>
      </c>
      <c r="B25" s="20">
        <f t="shared" ref="B25:B27" si="0">$F$15</f>
        <v>0.09</v>
      </c>
      <c r="C25" s="336">
        <f>+'MATRIZ INDICADORES FINACIEROS'!M6</f>
        <v>9.7693524732908904E-2</v>
      </c>
      <c r="D25" s="201">
        <f>C25/B25</f>
        <v>1.0854836081434323</v>
      </c>
      <c r="E25" s="448" t="s">
        <v>934</v>
      </c>
      <c r="F25" s="449"/>
      <c r="G25" s="387" t="s">
        <v>48</v>
      </c>
      <c r="H25" s="389"/>
      <c r="I25" s="109" t="s">
        <v>57</v>
      </c>
      <c r="J25" s="331">
        <v>45473</v>
      </c>
      <c r="N25" s="21"/>
      <c r="O25" s="92"/>
    </row>
    <row r="26" spans="1:16" ht="106.5" customHeight="1" x14ac:dyDescent="0.25">
      <c r="A26" s="331" t="s">
        <v>910</v>
      </c>
      <c r="B26" s="20">
        <f t="shared" si="0"/>
        <v>0.09</v>
      </c>
      <c r="C26" s="336">
        <f>+'MATRIZ INDICADORES FINACIEROS'!Q6</f>
        <v>9.7488940202891547E-2</v>
      </c>
      <c r="D26" s="201">
        <f>C26/B26</f>
        <v>1.0832104466987951</v>
      </c>
      <c r="E26" s="448" t="s">
        <v>957</v>
      </c>
      <c r="F26" s="449"/>
      <c r="G26" s="387" t="s">
        <v>48</v>
      </c>
      <c r="H26" s="389"/>
      <c r="I26" s="109" t="s">
        <v>57</v>
      </c>
      <c r="J26" s="331">
        <v>45565</v>
      </c>
      <c r="N26" s="21"/>
      <c r="O26" s="34"/>
    </row>
    <row r="27" spans="1:16" ht="102" customHeight="1" x14ac:dyDescent="0.25">
      <c r="A27" s="331" t="s">
        <v>914</v>
      </c>
      <c r="B27" s="20">
        <f t="shared" si="0"/>
        <v>0.09</v>
      </c>
      <c r="C27" s="602">
        <f>+'MATRIZ INDICADORES FINACIEROS'!U6</f>
        <v>8.0537885123110803E-2</v>
      </c>
      <c r="D27" s="201">
        <f>C27/B27</f>
        <v>0.89486539025678669</v>
      </c>
      <c r="E27" s="448" t="s">
        <v>972</v>
      </c>
      <c r="F27" s="449"/>
      <c r="G27" s="387" t="s">
        <v>48</v>
      </c>
      <c r="H27" s="389"/>
      <c r="I27" s="109" t="s">
        <v>57</v>
      </c>
      <c r="J27" s="331">
        <v>45657</v>
      </c>
      <c r="N27" s="21"/>
      <c r="O27" s="34"/>
    </row>
    <row r="28" spans="1:16" ht="17.25" customHeight="1" thickBot="1" x14ac:dyDescent="0.3">
      <c r="O28" s="34"/>
    </row>
    <row r="29" spans="1:16" ht="24.6" customHeight="1" x14ac:dyDescent="0.2">
      <c r="A29" s="427"/>
      <c r="B29" s="353" t="s">
        <v>4</v>
      </c>
      <c r="C29" s="354"/>
      <c r="D29" s="354"/>
      <c r="E29" s="354"/>
      <c r="F29" s="354"/>
      <c r="G29" s="354"/>
      <c r="H29" s="355"/>
      <c r="I29" s="430" t="s">
        <v>882</v>
      </c>
      <c r="J29" s="360"/>
      <c r="K29" s="1" t="s">
        <v>6</v>
      </c>
      <c r="L29" s="1" t="s">
        <v>7</v>
      </c>
      <c r="M29" s="1" t="s">
        <v>8</v>
      </c>
      <c r="O29" s="35"/>
      <c r="P29" s="3" t="s">
        <v>9</v>
      </c>
    </row>
    <row r="30" spans="1:16" ht="24.6" customHeight="1" x14ac:dyDescent="0.2">
      <c r="A30" s="428"/>
      <c r="B30" s="356"/>
      <c r="C30" s="357"/>
      <c r="D30" s="357"/>
      <c r="E30" s="357"/>
      <c r="F30" s="357"/>
      <c r="G30" s="357"/>
      <c r="H30" s="358"/>
      <c r="I30" s="431" t="s">
        <v>10</v>
      </c>
      <c r="J30" s="362"/>
      <c r="K30" s="1" t="s">
        <v>11</v>
      </c>
      <c r="L30" s="1"/>
      <c r="M30" s="1" t="s">
        <v>12</v>
      </c>
      <c r="P30" s="3" t="s">
        <v>13</v>
      </c>
    </row>
    <row r="31" spans="1:16" ht="24.6" customHeight="1" thickBot="1" x14ac:dyDescent="0.25">
      <c r="A31" s="429"/>
      <c r="B31" s="363" t="s">
        <v>14</v>
      </c>
      <c r="C31" s="364"/>
      <c r="D31" s="364"/>
      <c r="E31" s="364"/>
      <c r="F31" s="364"/>
      <c r="G31" s="364"/>
      <c r="H31" s="365"/>
      <c r="I31" s="432" t="s">
        <v>15</v>
      </c>
      <c r="J31" s="367"/>
      <c r="M31" s="1" t="s">
        <v>16</v>
      </c>
      <c r="P31" s="3" t="s">
        <v>1</v>
      </c>
    </row>
    <row r="32" spans="1:16" ht="24.95" customHeight="1" thickBot="1" x14ac:dyDescent="0.25">
      <c r="A32" s="410" t="s">
        <v>49</v>
      </c>
      <c r="B32" s="411"/>
      <c r="C32" s="411"/>
      <c r="D32" s="411"/>
      <c r="E32" s="411"/>
      <c r="F32" s="411"/>
      <c r="G32" s="411"/>
      <c r="H32" s="411"/>
      <c r="I32" s="411"/>
      <c r="J32" s="412"/>
    </row>
    <row r="33" spans="1:10" ht="24.95" customHeight="1" x14ac:dyDescent="0.2">
      <c r="A33" s="279"/>
      <c r="B33" s="280"/>
      <c r="C33" s="280"/>
      <c r="D33" s="280"/>
      <c r="E33" s="280"/>
      <c r="F33" s="280"/>
      <c r="G33" s="280"/>
      <c r="H33" s="280"/>
      <c r="I33" s="280"/>
      <c r="J33" s="281"/>
    </row>
    <row r="34" spans="1:10" ht="24.95" customHeight="1" x14ac:dyDescent="0.2">
      <c r="A34" s="282"/>
      <c r="B34" s="278"/>
      <c r="C34" s="278"/>
      <c r="D34" s="278"/>
      <c r="E34" s="278"/>
      <c r="F34" s="278"/>
      <c r="G34" s="278"/>
      <c r="H34" s="278"/>
      <c r="I34" s="278"/>
      <c r="J34" s="283"/>
    </row>
    <row r="35" spans="1:10" ht="24.95" customHeight="1" x14ac:dyDescent="0.2">
      <c r="A35" s="282"/>
      <c r="B35" s="278"/>
      <c r="C35" s="278"/>
      <c r="D35" s="278"/>
      <c r="E35" s="278"/>
      <c r="F35" s="278"/>
      <c r="G35" s="278"/>
      <c r="H35" s="278"/>
      <c r="I35" s="278"/>
      <c r="J35" s="283"/>
    </row>
    <row r="36" spans="1:10" ht="24.95" customHeight="1" x14ac:dyDescent="0.2">
      <c r="A36" s="282"/>
      <c r="B36" s="278"/>
      <c r="C36" s="278"/>
      <c r="D36" s="278"/>
      <c r="E36" s="278"/>
      <c r="F36" s="278"/>
      <c r="G36" s="278"/>
      <c r="H36" s="278"/>
      <c r="I36" s="278"/>
      <c r="J36" s="283"/>
    </row>
    <row r="37" spans="1:10" ht="24.95" customHeight="1" x14ac:dyDescent="0.2">
      <c r="A37" s="282"/>
      <c r="B37" s="278"/>
      <c r="C37" s="278"/>
      <c r="D37" s="278"/>
      <c r="E37" s="278"/>
      <c r="F37" s="278"/>
      <c r="G37" s="278"/>
      <c r="H37" s="278"/>
      <c r="I37" s="278"/>
      <c r="J37" s="283"/>
    </row>
    <row r="38" spans="1:10" ht="24.95" customHeight="1" x14ac:dyDescent="0.2">
      <c r="A38" s="282"/>
      <c r="B38" s="278"/>
      <c r="C38" s="278"/>
      <c r="D38" s="278"/>
      <c r="E38" s="278"/>
      <c r="F38" s="278"/>
      <c r="G38" s="278"/>
      <c r="H38" s="278"/>
      <c r="I38" s="278"/>
      <c r="J38" s="283"/>
    </row>
    <row r="39" spans="1:10" ht="24.95" customHeight="1" x14ac:dyDescent="0.2">
      <c r="A39" s="282"/>
      <c r="B39" s="278"/>
      <c r="C39" s="278"/>
      <c r="D39" s="278"/>
      <c r="E39" s="278"/>
      <c r="F39" s="278"/>
      <c r="G39" s="278"/>
      <c r="H39" s="278"/>
      <c r="I39" s="278"/>
      <c r="J39" s="283"/>
    </row>
    <row r="40" spans="1:10" ht="24.95" customHeight="1" x14ac:dyDescent="0.2">
      <c r="A40" s="282"/>
      <c r="B40" s="278"/>
      <c r="C40" s="278"/>
      <c r="D40" s="278"/>
      <c r="E40" s="278"/>
      <c r="F40" s="278"/>
      <c r="G40" s="278"/>
      <c r="H40" s="278"/>
      <c r="I40" s="278"/>
      <c r="J40" s="283"/>
    </row>
    <row r="41" spans="1:10" ht="24.95" customHeight="1" x14ac:dyDescent="0.2">
      <c r="A41" s="282"/>
      <c r="B41" s="278"/>
      <c r="C41" s="278"/>
      <c r="D41" s="278"/>
      <c r="E41" s="278"/>
      <c r="F41" s="278"/>
      <c r="G41" s="278"/>
      <c r="H41" s="278"/>
      <c r="I41" s="278"/>
      <c r="J41" s="283"/>
    </row>
    <row r="42" spans="1:10" x14ac:dyDescent="0.2">
      <c r="A42" s="282"/>
      <c r="B42" s="278"/>
      <c r="C42" s="278"/>
      <c r="D42" s="278"/>
      <c r="E42" s="278"/>
      <c r="F42" s="278"/>
      <c r="G42" s="278"/>
      <c r="H42" s="278"/>
      <c r="I42" s="278"/>
      <c r="J42" s="283"/>
    </row>
    <row r="43" spans="1:10" x14ac:dyDescent="0.2">
      <c r="A43" s="282"/>
      <c r="B43" s="278"/>
      <c r="C43" s="278"/>
      <c r="D43" s="278"/>
      <c r="E43" s="278"/>
      <c r="F43" s="278"/>
      <c r="G43" s="278"/>
      <c r="H43" s="278"/>
      <c r="I43" s="278"/>
      <c r="J43" s="283"/>
    </row>
    <row r="44" spans="1:10" x14ac:dyDescent="0.2">
      <c r="A44" s="282"/>
      <c r="B44" s="278"/>
      <c r="C44" s="278"/>
      <c r="D44" s="278"/>
      <c r="E44" s="278"/>
      <c r="F44" s="278"/>
      <c r="G44" s="278"/>
      <c r="H44" s="278"/>
      <c r="I44" s="278"/>
      <c r="J44" s="283"/>
    </row>
    <row r="45" spans="1:10" x14ac:dyDescent="0.2">
      <c r="A45" s="282"/>
      <c r="B45" s="278"/>
      <c r="C45" s="278"/>
      <c r="D45" s="278"/>
      <c r="E45" s="278"/>
      <c r="F45" s="278"/>
      <c r="G45" s="278"/>
      <c r="H45" s="278"/>
      <c r="I45" s="278"/>
      <c r="J45" s="283"/>
    </row>
    <row r="46" spans="1:10" x14ac:dyDescent="0.2">
      <c r="A46" s="282"/>
      <c r="B46" s="278"/>
      <c r="C46" s="278"/>
      <c r="D46" s="278"/>
      <c r="E46" s="278"/>
      <c r="F46" s="278"/>
      <c r="G46" s="278"/>
      <c r="H46" s="278"/>
      <c r="I46" s="278"/>
      <c r="J46" s="283"/>
    </row>
    <row r="47" spans="1:10" x14ac:dyDescent="0.2">
      <c r="A47" s="282"/>
      <c r="B47" s="278"/>
      <c r="C47" s="278"/>
      <c r="D47" s="278"/>
      <c r="E47" s="278"/>
      <c r="F47" s="278"/>
      <c r="G47" s="278"/>
      <c r="H47" s="278"/>
      <c r="I47" s="278"/>
      <c r="J47" s="283"/>
    </row>
    <row r="48" spans="1:10" x14ac:dyDescent="0.2">
      <c r="A48" s="282"/>
      <c r="B48" s="278"/>
      <c r="C48" s="278"/>
      <c r="D48" s="278"/>
      <c r="E48" s="278"/>
      <c r="F48" s="278"/>
      <c r="G48" s="278"/>
      <c r="H48" s="278"/>
      <c r="I48" s="278"/>
      <c r="J48" s="283"/>
    </row>
    <row r="49" spans="1:10" x14ac:dyDescent="0.2">
      <c r="A49" s="282"/>
      <c r="B49" s="278"/>
      <c r="C49" s="278"/>
      <c r="D49" s="278"/>
      <c r="E49" s="278"/>
      <c r="F49" s="278"/>
      <c r="G49" s="278"/>
      <c r="H49" s="278"/>
      <c r="I49" s="278"/>
      <c r="J49" s="283"/>
    </row>
    <row r="50" spans="1:10" x14ac:dyDescent="0.2">
      <c r="A50" s="282"/>
      <c r="B50" s="278"/>
      <c r="C50" s="278"/>
      <c r="D50" s="278"/>
      <c r="E50" s="278"/>
      <c r="F50" s="278"/>
      <c r="G50" s="278"/>
      <c r="H50" s="278"/>
      <c r="I50" s="278"/>
      <c r="J50" s="283"/>
    </row>
    <row r="51" spans="1:10" x14ac:dyDescent="0.2">
      <c r="A51" s="282"/>
      <c r="B51" s="278"/>
      <c r="C51" s="278"/>
      <c r="D51" s="278"/>
      <c r="E51" s="278"/>
      <c r="F51" s="278"/>
      <c r="G51" s="278"/>
      <c r="H51" s="278"/>
      <c r="I51" s="278"/>
      <c r="J51" s="283"/>
    </row>
    <row r="52" spans="1:10" x14ac:dyDescent="0.2">
      <c r="A52" s="282"/>
      <c r="B52" s="278"/>
      <c r="C52" s="278"/>
      <c r="D52" s="278"/>
      <c r="E52" s="278"/>
      <c r="F52" s="278"/>
      <c r="G52" s="278"/>
      <c r="H52" s="278"/>
      <c r="I52" s="278"/>
      <c r="J52" s="283"/>
    </row>
    <row r="53" spans="1:10" x14ac:dyDescent="0.2">
      <c r="A53" s="282"/>
      <c r="B53" s="278"/>
      <c r="C53" s="278"/>
      <c r="D53" s="278"/>
      <c r="E53" s="278"/>
      <c r="F53" s="278"/>
      <c r="G53" s="278"/>
      <c r="H53" s="278"/>
      <c r="I53" s="278"/>
      <c r="J53" s="283"/>
    </row>
    <row r="54" spans="1:10" x14ac:dyDescent="0.2">
      <c r="A54" s="282"/>
      <c r="B54" s="278"/>
      <c r="C54" s="278"/>
      <c r="D54" s="278"/>
      <c r="E54" s="278"/>
      <c r="F54" s="278"/>
      <c r="G54" s="278"/>
      <c r="H54" s="278"/>
      <c r="I54" s="278"/>
      <c r="J54" s="283"/>
    </row>
    <row r="55" spans="1:10" ht="13.5" thickBot="1" x14ac:dyDescent="0.25">
      <c r="A55" s="284"/>
      <c r="B55" s="285"/>
      <c r="C55" s="285"/>
      <c r="D55" s="285"/>
      <c r="E55" s="285"/>
      <c r="F55" s="285"/>
      <c r="G55" s="285"/>
      <c r="H55" s="285"/>
      <c r="I55" s="285"/>
      <c r="J55" s="286"/>
    </row>
  </sheetData>
  <mergeCells count="52">
    <mergeCell ref="G27:H27"/>
    <mergeCell ref="E27:F27"/>
    <mergeCell ref="I31:J31"/>
    <mergeCell ref="A32:J32"/>
    <mergeCell ref="A22:J22"/>
    <mergeCell ref="E23:F23"/>
    <mergeCell ref="G23:H23"/>
    <mergeCell ref="E25:F25"/>
    <mergeCell ref="G25:H25"/>
    <mergeCell ref="A29:A31"/>
    <mergeCell ref="B29:H30"/>
    <mergeCell ref="I29:J29"/>
    <mergeCell ref="I30:J30"/>
    <mergeCell ref="B31:H31"/>
    <mergeCell ref="E24:F24"/>
    <mergeCell ref="G24:H24"/>
    <mergeCell ref="E26:F26"/>
    <mergeCell ref="G26:H26"/>
    <mergeCell ref="A17:J17"/>
    <mergeCell ref="A18:J18"/>
    <mergeCell ref="A19:A21"/>
    <mergeCell ref="B19:H20"/>
    <mergeCell ref="I19:J19"/>
    <mergeCell ref="I20:J20"/>
    <mergeCell ref="B21:H21"/>
    <mergeCell ref="I21:J21"/>
    <mergeCell ref="B14:F14"/>
    <mergeCell ref="H14:J14"/>
    <mergeCell ref="A15:A16"/>
    <mergeCell ref="B15:C16"/>
    <mergeCell ref="D15:E16"/>
    <mergeCell ref="F15:F16"/>
    <mergeCell ref="G15:G16"/>
    <mergeCell ref="B11:F11"/>
    <mergeCell ref="H11:J11"/>
    <mergeCell ref="B12:F12"/>
    <mergeCell ref="H12:J12"/>
    <mergeCell ref="B13:F13"/>
    <mergeCell ref="H13:J13"/>
    <mergeCell ref="A1:J1"/>
    <mergeCell ref="A2:A4"/>
    <mergeCell ref="B2:H3"/>
    <mergeCell ref="I2:J2"/>
    <mergeCell ref="I3:J3"/>
    <mergeCell ref="B4:H4"/>
    <mergeCell ref="I4:J4"/>
    <mergeCell ref="A6:J6"/>
    <mergeCell ref="B7:H7"/>
    <mergeCell ref="B8:H8"/>
    <mergeCell ref="A9:J9"/>
    <mergeCell ref="B10:F10"/>
    <mergeCell ref="H10:J10"/>
  </mergeCells>
  <dataValidations count="3">
    <dataValidation type="list" allowBlank="1" showInputMessage="1" showErrorMessage="1" sqref="J65536 JF65536 TB65536 ACX65536 AMT65536 AWP65536 BGL65536 BQH65536 CAD65536 CJZ65536 CTV65536 DDR65536 DNN65536 DXJ65536 EHF65536 ERB65536 FAX65536 FKT65536 FUP65536 GEL65536 GOH65536 GYD65536 HHZ65536 HRV65536 IBR65536 ILN65536 IVJ65536 JFF65536 JPB65536 JYX65536 KIT65536 KSP65536 LCL65536 LMH65536 LWD65536 MFZ65536 MPV65536 MZR65536 NJN65536 NTJ65536 ODF65536 ONB65536 OWX65536 PGT65536 PQP65536 QAL65536 QKH65536 QUD65536 RDZ65536 RNV65536 RXR65536 SHN65536 SRJ65536 TBF65536 TLB65536 TUX65536 UET65536 UOP65536 UYL65536 VIH65536 VSD65536 WBZ65536 WLV65536 WVR65536 J131072 JF131072 TB131072 ACX131072 AMT131072 AWP131072 BGL131072 BQH131072 CAD131072 CJZ131072 CTV131072 DDR131072 DNN131072 DXJ131072 EHF131072 ERB131072 FAX131072 FKT131072 FUP131072 GEL131072 GOH131072 GYD131072 HHZ131072 HRV131072 IBR131072 ILN131072 IVJ131072 JFF131072 JPB131072 JYX131072 KIT131072 KSP131072 LCL131072 LMH131072 LWD131072 MFZ131072 MPV131072 MZR131072 NJN131072 NTJ131072 ODF131072 ONB131072 OWX131072 PGT131072 PQP131072 QAL131072 QKH131072 QUD131072 RDZ131072 RNV131072 RXR131072 SHN131072 SRJ131072 TBF131072 TLB131072 TUX131072 UET131072 UOP131072 UYL131072 VIH131072 VSD131072 WBZ131072 WLV131072 WVR131072 J196608 JF196608 TB196608 ACX196608 AMT196608 AWP196608 BGL196608 BQH196608 CAD196608 CJZ196608 CTV196608 DDR196608 DNN196608 DXJ196608 EHF196608 ERB196608 FAX196608 FKT196608 FUP196608 GEL196608 GOH196608 GYD196608 HHZ196608 HRV196608 IBR196608 ILN196608 IVJ196608 JFF196608 JPB196608 JYX196608 KIT196608 KSP196608 LCL196608 LMH196608 LWD196608 MFZ196608 MPV196608 MZR196608 NJN196608 NTJ196608 ODF196608 ONB196608 OWX196608 PGT196608 PQP196608 QAL196608 QKH196608 QUD196608 RDZ196608 RNV196608 RXR196608 SHN196608 SRJ196608 TBF196608 TLB196608 TUX196608 UET196608 UOP196608 UYL196608 VIH196608 VSD196608 WBZ196608 WLV196608 WVR196608 J262144 JF262144 TB262144 ACX262144 AMT262144 AWP262144 BGL262144 BQH262144 CAD262144 CJZ262144 CTV262144 DDR262144 DNN262144 DXJ262144 EHF262144 ERB262144 FAX262144 FKT262144 FUP262144 GEL262144 GOH262144 GYD262144 HHZ262144 HRV262144 IBR262144 ILN262144 IVJ262144 JFF262144 JPB262144 JYX262144 KIT262144 KSP262144 LCL262144 LMH262144 LWD262144 MFZ262144 MPV262144 MZR262144 NJN262144 NTJ262144 ODF262144 ONB262144 OWX262144 PGT262144 PQP262144 QAL262144 QKH262144 QUD262144 RDZ262144 RNV262144 RXR262144 SHN262144 SRJ262144 TBF262144 TLB262144 TUX262144 UET262144 UOP262144 UYL262144 VIH262144 VSD262144 WBZ262144 WLV262144 WVR262144 J327680 JF327680 TB327680 ACX327680 AMT327680 AWP327680 BGL327680 BQH327680 CAD327680 CJZ327680 CTV327680 DDR327680 DNN327680 DXJ327680 EHF327680 ERB327680 FAX327680 FKT327680 FUP327680 GEL327680 GOH327680 GYD327680 HHZ327680 HRV327680 IBR327680 ILN327680 IVJ327680 JFF327680 JPB327680 JYX327680 KIT327680 KSP327680 LCL327680 LMH327680 LWD327680 MFZ327680 MPV327680 MZR327680 NJN327680 NTJ327680 ODF327680 ONB327680 OWX327680 PGT327680 PQP327680 QAL327680 QKH327680 QUD327680 RDZ327680 RNV327680 RXR327680 SHN327680 SRJ327680 TBF327680 TLB327680 TUX327680 UET327680 UOP327680 UYL327680 VIH327680 VSD327680 WBZ327680 WLV327680 WVR327680 J393216 JF393216 TB393216 ACX393216 AMT393216 AWP393216 BGL393216 BQH393216 CAD393216 CJZ393216 CTV393216 DDR393216 DNN393216 DXJ393216 EHF393216 ERB393216 FAX393216 FKT393216 FUP393216 GEL393216 GOH393216 GYD393216 HHZ393216 HRV393216 IBR393216 ILN393216 IVJ393216 JFF393216 JPB393216 JYX393216 KIT393216 KSP393216 LCL393216 LMH393216 LWD393216 MFZ393216 MPV393216 MZR393216 NJN393216 NTJ393216 ODF393216 ONB393216 OWX393216 PGT393216 PQP393216 QAL393216 QKH393216 QUD393216 RDZ393216 RNV393216 RXR393216 SHN393216 SRJ393216 TBF393216 TLB393216 TUX393216 UET393216 UOP393216 UYL393216 VIH393216 VSD393216 WBZ393216 WLV393216 WVR393216 J458752 JF458752 TB458752 ACX458752 AMT458752 AWP458752 BGL458752 BQH458752 CAD458752 CJZ458752 CTV458752 DDR458752 DNN458752 DXJ458752 EHF458752 ERB458752 FAX458752 FKT458752 FUP458752 GEL458752 GOH458752 GYD458752 HHZ458752 HRV458752 IBR458752 ILN458752 IVJ458752 JFF458752 JPB458752 JYX458752 KIT458752 KSP458752 LCL458752 LMH458752 LWD458752 MFZ458752 MPV458752 MZR458752 NJN458752 NTJ458752 ODF458752 ONB458752 OWX458752 PGT458752 PQP458752 QAL458752 QKH458752 QUD458752 RDZ458752 RNV458752 RXR458752 SHN458752 SRJ458752 TBF458752 TLB458752 TUX458752 UET458752 UOP458752 UYL458752 VIH458752 VSD458752 WBZ458752 WLV458752 WVR458752 J524288 JF524288 TB524288 ACX524288 AMT524288 AWP524288 BGL524288 BQH524288 CAD524288 CJZ524288 CTV524288 DDR524288 DNN524288 DXJ524288 EHF524288 ERB524288 FAX524288 FKT524288 FUP524288 GEL524288 GOH524288 GYD524288 HHZ524288 HRV524288 IBR524288 ILN524288 IVJ524288 JFF524288 JPB524288 JYX524288 KIT524288 KSP524288 LCL524288 LMH524288 LWD524288 MFZ524288 MPV524288 MZR524288 NJN524288 NTJ524288 ODF524288 ONB524288 OWX524288 PGT524288 PQP524288 QAL524288 QKH524288 QUD524288 RDZ524288 RNV524288 RXR524288 SHN524288 SRJ524288 TBF524288 TLB524288 TUX524288 UET524288 UOP524288 UYL524288 VIH524288 VSD524288 WBZ524288 WLV524288 WVR524288 J589824 JF589824 TB589824 ACX589824 AMT589824 AWP589824 BGL589824 BQH589824 CAD589824 CJZ589824 CTV589824 DDR589824 DNN589824 DXJ589824 EHF589824 ERB589824 FAX589824 FKT589824 FUP589824 GEL589824 GOH589824 GYD589824 HHZ589824 HRV589824 IBR589824 ILN589824 IVJ589824 JFF589824 JPB589824 JYX589824 KIT589824 KSP589824 LCL589824 LMH589824 LWD589824 MFZ589824 MPV589824 MZR589824 NJN589824 NTJ589824 ODF589824 ONB589824 OWX589824 PGT589824 PQP589824 QAL589824 QKH589824 QUD589824 RDZ589824 RNV589824 RXR589824 SHN589824 SRJ589824 TBF589824 TLB589824 TUX589824 UET589824 UOP589824 UYL589824 VIH589824 VSD589824 WBZ589824 WLV589824 WVR589824 J655360 JF655360 TB655360 ACX655360 AMT655360 AWP655360 BGL655360 BQH655360 CAD655360 CJZ655360 CTV655360 DDR655360 DNN655360 DXJ655360 EHF655360 ERB655360 FAX655360 FKT655360 FUP655360 GEL655360 GOH655360 GYD655360 HHZ655360 HRV655360 IBR655360 ILN655360 IVJ655360 JFF655360 JPB655360 JYX655360 KIT655360 KSP655360 LCL655360 LMH655360 LWD655360 MFZ655360 MPV655360 MZR655360 NJN655360 NTJ655360 ODF655360 ONB655360 OWX655360 PGT655360 PQP655360 QAL655360 QKH655360 QUD655360 RDZ655360 RNV655360 RXR655360 SHN655360 SRJ655360 TBF655360 TLB655360 TUX655360 UET655360 UOP655360 UYL655360 VIH655360 VSD655360 WBZ655360 WLV655360 WVR655360 J720896 JF720896 TB720896 ACX720896 AMT720896 AWP720896 BGL720896 BQH720896 CAD720896 CJZ720896 CTV720896 DDR720896 DNN720896 DXJ720896 EHF720896 ERB720896 FAX720896 FKT720896 FUP720896 GEL720896 GOH720896 GYD720896 HHZ720896 HRV720896 IBR720896 ILN720896 IVJ720896 JFF720896 JPB720896 JYX720896 KIT720896 KSP720896 LCL720896 LMH720896 LWD720896 MFZ720896 MPV720896 MZR720896 NJN720896 NTJ720896 ODF720896 ONB720896 OWX720896 PGT720896 PQP720896 QAL720896 QKH720896 QUD720896 RDZ720896 RNV720896 RXR720896 SHN720896 SRJ720896 TBF720896 TLB720896 TUX720896 UET720896 UOP720896 UYL720896 VIH720896 VSD720896 WBZ720896 WLV720896 WVR720896 J786432 JF786432 TB786432 ACX786432 AMT786432 AWP786432 BGL786432 BQH786432 CAD786432 CJZ786432 CTV786432 DDR786432 DNN786432 DXJ786432 EHF786432 ERB786432 FAX786432 FKT786432 FUP786432 GEL786432 GOH786432 GYD786432 HHZ786432 HRV786432 IBR786432 ILN786432 IVJ786432 JFF786432 JPB786432 JYX786432 KIT786432 KSP786432 LCL786432 LMH786432 LWD786432 MFZ786432 MPV786432 MZR786432 NJN786432 NTJ786432 ODF786432 ONB786432 OWX786432 PGT786432 PQP786432 QAL786432 QKH786432 QUD786432 RDZ786432 RNV786432 RXR786432 SHN786432 SRJ786432 TBF786432 TLB786432 TUX786432 UET786432 UOP786432 UYL786432 VIH786432 VSD786432 WBZ786432 WLV786432 WVR786432 J851968 JF851968 TB851968 ACX851968 AMT851968 AWP851968 BGL851968 BQH851968 CAD851968 CJZ851968 CTV851968 DDR851968 DNN851968 DXJ851968 EHF851968 ERB851968 FAX851968 FKT851968 FUP851968 GEL851968 GOH851968 GYD851968 HHZ851968 HRV851968 IBR851968 ILN851968 IVJ851968 JFF851968 JPB851968 JYX851968 KIT851968 KSP851968 LCL851968 LMH851968 LWD851968 MFZ851968 MPV851968 MZR851968 NJN851968 NTJ851968 ODF851968 ONB851968 OWX851968 PGT851968 PQP851968 QAL851968 QKH851968 QUD851968 RDZ851968 RNV851968 RXR851968 SHN851968 SRJ851968 TBF851968 TLB851968 TUX851968 UET851968 UOP851968 UYL851968 VIH851968 VSD851968 WBZ851968 WLV851968 WVR851968 J917504 JF917504 TB917504 ACX917504 AMT917504 AWP917504 BGL917504 BQH917504 CAD917504 CJZ917504 CTV917504 DDR917504 DNN917504 DXJ917504 EHF917504 ERB917504 FAX917504 FKT917504 FUP917504 GEL917504 GOH917504 GYD917504 HHZ917504 HRV917504 IBR917504 ILN917504 IVJ917504 JFF917504 JPB917504 JYX917504 KIT917504 KSP917504 LCL917504 LMH917504 LWD917504 MFZ917504 MPV917504 MZR917504 NJN917504 NTJ917504 ODF917504 ONB917504 OWX917504 PGT917504 PQP917504 QAL917504 QKH917504 QUD917504 RDZ917504 RNV917504 RXR917504 SHN917504 SRJ917504 TBF917504 TLB917504 TUX917504 UET917504 UOP917504 UYL917504 VIH917504 VSD917504 WBZ917504 WLV917504 WVR917504 J983040 JF983040 TB983040 ACX983040 AMT983040 AWP983040 BGL983040 BQH983040 CAD983040 CJZ983040 CTV983040 DDR983040 DNN983040 DXJ983040 EHF983040 ERB983040 FAX983040 FKT983040 FUP983040 GEL983040 GOH983040 GYD983040 HHZ983040 HRV983040 IBR983040 ILN983040 IVJ983040 JFF983040 JPB983040 JYX983040 KIT983040 KSP983040 LCL983040 LMH983040 LWD983040 MFZ983040 MPV983040 MZR983040 NJN983040 NTJ983040 ODF983040 ONB983040 OWX983040 PGT983040 PQP983040 QAL983040 QKH983040 QUD983040 RDZ983040 RNV983040 RXR983040 SHN983040 SRJ983040 TBF983040 TLB983040 TUX983040 UET983040 UOP983040 UYL983040 VIH983040 VSD983040 WBZ983040 WLV983040 WVR983040 J8 JF8 TB8 ACX8 AMT8 AWP8 BGL8 BQH8 CAD8 CJZ8 CTV8 DDR8 DNN8 DXJ8 EHF8 ERB8 FAX8 FKT8 FUP8 GEL8 GOH8 GYD8 HHZ8 HRV8 IBR8 ILN8 IVJ8 JFF8 JPB8 JYX8 KIT8 KSP8 LCL8 LMH8 LWD8 MFZ8 MPV8 MZR8 NJN8 NTJ8 ODF8 ONB8 OWX8 PGT8 PQP8 QAL8 QKH8 QUD8 RDZ8 RNV8 RXR8 SHN8 SRJ8 TBF8 TLB8 TUX8 UET8 UOP8 UYL8 VIH8 VSD8 WBZ8 WLV8 WVR8">
      <formula1>$P$4:$P$5</formula1>
    </dataValidation>
    <dataValidation type="list" allowBlank="1" showInputMessage="1" showErrorMessage="1" sqref="J7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7 J65535 JF65535 TB65535 ACX65535 AMT65535 AWP65535 BGL65535 BQH65535 CAD65535 CJZ65535 CTV65535 DDR65535 DNN65535 DXJ65535 EHF65535 ERB65535 FAX65535 FKT65535 FUP65535 GEL65535 GOH65535 GYD65535 HHZ65535 HRV65535 IBR65535 ILN65535 IVJ65535 JFF65535 JPB65535 JYX65535 KIT65535 KSP65535 LCL65535 LMH65535 LWD65535 MFZ65535 MPV65535 MZR65535 NJN65535 NTJ65535 ODF65535 ONB65535 OWX65535 PGT65535 PQP65535 QAL65535 QKH65535 QUD65535 RDZ65535 RNV65535 RXR65535 SHN65535 SRJ65535 TBF65535 TLB65535 TUX65535 UET65535 UOP65535 UYL65535 VIH65535 VSD65535 WBZ65535 WLV65535 WVR65535 J131071 JF131071 TB131071 ACX131071 AMT131071 AWP131071 BGL131071 BQH131071 CAD131071 CJZ131071 CTV131071 DDR131071 DNN131071 DXJ131071 EHF131071 ERB131071 FAX131071 FKT131071 FUP131071 GEL131071 GOH131071 GYD131071 HHZ131071 HRV131071 IBR131071 ILN131071 IVJ131071 JFF131071 JPB131071 JYX131071 KIT131071 KSP131071 LCL131071 LMH131071 LWD131071 MFZ131071 MPV131071 MZR131071 NJN131071 NTJ131071 ODF131071 ONB131071 OWX131071 PGT131071 PQP131071 QAL131071 QKH131071 QUD131071 RDZ131071 RNV131071 RXR131071 SHN131071 SRJ131071 TBF131071 TLB131071 TUX131071 UET131071 UOP131071 UYL131071 VIH131071 VSD131071 WBZ131071 WLV131071 WVR131071 J196607 JF196607 TB196607 ACX196607 AMT196607 AWP196607 BGL196607 BQH196607 CAD196607 CJZ196607 CTV196607 DDR196607 DNN196607 DXJ196607 EHF196607 ERB196607 FAX196607 FKT196607 FUP196607 GEL196607 GOH196607 GYD196607 HHZ196607 HRV196607 IBR196607 ILN196607 IVJ196607 JFF196607 JPB196607 JYX196607 KIT196607 KSP196607 LCL196607 LMH196607 LWD196607 MFZ196607 MPV196607 MZR196607 NJN196607 NTJ196607 ODF196607 ONB196607 OWX196607 PGT196607 PQP196607 QAL196607 QKH196607 QUD196607 RDZ196607 RNV196607 RXR196607 SHN196607 SRJ196607 TBF196607 TLB196607 TUX196607 UET196607 UOP196607 UYL196607 VIH196607 VSD196607 WBZ196607 WLV196607 WVR196607 J262143 JF262143 TB262143 ACX262143 AMT262143 AWP262143 BGL262143 BQH262143 CAD262143 CJZ262143 CTV262143 DDR262143 DNN262143 DXJ262143 EHF262143 ERB262143 FAX262143 FKT262143 FUP262143 GEL262143 GOH262143 GYD262143 HHZ262143 HRV262143 IBR262143 ILN262143 IVJ262143 JFF262143 JPB262143 JYX262143 KIT262143 KSP262143 LCL262143 LMH262143 LWD262143 MFZ262143 MPV262143 MZR262143 NJN262143 NTJ262143 ODF262143 ONB262143 OWX262143 PGT262143 PQP262143 QAL262143 QKH262143 QUD262143 RDZ262143 RNV262143 RXR262143 SHN262143 SRJ262143 TBF262143 TLB262143 TUX262143 UET262143 UOP262143 UYL262143 VIH262143 VSD262143 WBZ262143 WLV262143 WVR262143 J327679 JF327679 TB327679 ACX327679 AMT327679 AWP327679 BGL327679 BQH327679 CAD327679 CJZ327679 CTV327679 DDR327679 DNN327679 DXJ327679 EHF327679 ERB327679 FAX327679 FKT327679 FUP327679 GEL327679 GOH327679 GYD327679 HHZ327679 HRV327679 IBR327679 ILN327679 IVJ327679 JFF327679 JPB327679 JYX327679 KIT327679 KSP327679 LCL327679 LMH327679 LWD327679 MFZ327679 MPV327679 MZR327679 NJN327679 NTJ327679 ODF327679 ONB327679 OWX327679 PGT327679 PQP327679 QAL327679 QKH327679 QUD327679 RDZ327679 RNV327679 RXR327679 SHN327679 SRJ327679 TBF327679 TLB327679 TUX327679 UET327679 UOP327679 UYL327679 VIH327679 VSD327679 WBZ327679 WLV327679 WVR327679 J393215 JF393215 TB393215 ACX393215 AMT393215 AWP393215 BGL393215 BQH393215 CAD393215 CJZ393215 CTV393215 DDR393215 DNN393215 DXJ393215 EHF393215 ERB393215 FAX393215 FKT393215 FUP393215 GEL393215 GOH393215 GYD393215 HHZ393215 HRV393215 IBR393215 ILN393215 IVJ393215 JFF393215 JPB393215 JYX393215 KIT393215 KSP393215 LCL393215 LMH393215 LWD393215 MFZ393215 MPV393215 MZR393215 NJN393215 NTJ393215 ODF393215 ONB393215 OWX393215 PGT393215 PQP393215 QAL393215 QKH393215 QUD393215 RDZ393215 RNV393215 RXR393215 SHN393215 SRJ393215 TBF393215 TLB393215 TUX393215 UET393215 UOP393215 UYL393215 VIH393215 VSD393215 WBZ393215 WLV393215 WVR393215 J458751 JF458751 TB458751 ACX458751 AMT458751 AWP458751 BGL458751 BQH458751 CAD458751 CJZ458751 CTV458751 DDR458751 DNN458751 DXJ458751 EHF458751 ERB458751 FAX458751 FKT458751 FUP458751 GEL458751 GOH458751 GYD458751 HHZ458751 HRV458751 IBR458751 ILN458751 IVJ458751 JFF458751 JPB458751 JYX458751 KIT458751 KSP458751 LCL458751 LMH458751 LWD458751 MFZ458751 MPV458751 MZR458751 NJN458751 NTJ458751 ODF458751 ONB458751 OWX458751 PGT458751 PQP458751 QAL458751 QKH458751 QUD458751 RDZ458751 RNV458751 RXR458751 SHN458751 SRJ458751 TBF458751 TLB458751 TUX458751 UET458751 UOP458751 UYL458751 VIH458751 VSD458751 WBZ458751 WLV458751 WVR458751 J524287 JF524287 TB524287 ACX524287 AMT524287 AWP524287 BGL524287 BQH524287 CAD524287 CJZ524287 CTV524287 DDR524287 DNN524287 DXJ524287 EHF524287 ERB524287 FAX524287 FKT524287 FUP524287 GEL524287 GOH524287 GYD524287 HHZ524287 HRV524287 IBR524287 ILN524287 IVJ524287 JFF524287 JPB524287 JYX524287 KIT524287 KSP524287 LCL524287 LMH524287 LWD524287 MFZ524287 MPV524287 MZR524287 NJN524287 NTJ524287 ODF524287 ONB524287 OWX524287 PGT524287 PQP524287 QAL524287 QKH524287 QUD524287 RDZ524287 RNV524287 RXR524287 SHN524287 SRJ524287 TBF524287 TLB524287 TUX524287 UET524287 UOP524287 UYL524287 VIH524287 VSD524287 WBZ524287 WLV524287 WVR524287 J589823 JF589823 TB589823 ACX589823 AMT589823 AWP589823 BGL589823 BQH589823 CAD589823 CJZ589823 CTV589823 DDR589823 DNN589823 DXJ589823 EHF589823 ERB589823 FAX589823 FKT589823 FUP589823 GEL589823 GOH589823 GYD589823 HHZ589823 HRV589823 IBR589823 ILN589823 IVJ589823 JFF589823 JPB589823 JYX589823 KIT589823 KSP589823 LCL589823 LMH589823 LWD589823 MFZ589823 MPV589823 MZR589823 NJN589823 NTJ589823 ODF589823 ONB589823 OWX589823 PGT589823 PQP589823 QAL589823 QKH589823 QUD589823 RDZ589823 RNV589823 RXR589823 SHN589823 SRJ589823 TBF589823 TLB589823 TUX589823 UET589823 UOP589823 UYL589823 VIH589823 VSD589823 WBZ589823 WLV589823 WVR589823 J655359 JF655359 TB655359 ACX655359 AMT655359 AWP655359 BGL655359 BQH655359 CAD655359 CJZ655359 CTV655359 DDR655359 DNN655359 DXJ655359 EHF655359 ERB655359 FAX655359 FKT655359 FUP655359 GEL655359 GOH655359 GYD655359 HHZ655359 HRV655359 IBR655359 ILN655359 IVJ655359 JFF655359 JPB655359 JYX655359 KIT655359 KSP655359 LCL655359 LMH655359 LWD655359 MFZ655359 MPV655359 MZR655359 NJN655359 NTJ655359 ODF655359 ONB655359 OWX655359 PGT655359 PQP655359 QAL655359 QKH655359 QUD655359 RDZ655359 RNV655359 RXR655359 SHN655359 SRJ655359 TBF655359 TLB655359 TUX655359 UET655359 UOP655359 UYL655359 VIH655359 VSD655359 WBZ655359 WLV655359 WVR655359 J720895 JF720895 TB720895 ACX720895 AMT720895 AWP720895 BGL720895 BQH720895 CAD720895 CJZ720895 CTV720895 DDR720895 DNN720895 DXJ720895 EHF720895 ERB720895 FAX720895 FKT720895 FUP720895 GEL720895 GOH720895 GYD720895 HHZ720895 HRV720895 IBR720895 ILN720895 IVJ720895 JFF720895 JPB720895 JYX720895 KIT720895 KSP720895 LCL720895 LMH720895 LWD720895 MFZ720895 MPV720895 MZR720895 NJN720895 NTJ720895 ODF720895 ONB720895 OWX720895 PGT720895 PQP720895 QAL720895 QKH720895 QUD720895 RDZ720895 RNV720895 RXR720895 SHN720895 SRJ720895 TBF720895 TLB720895 TUX720895 UET720895 UOP720895 UYL720895 VIH720895 VSD720895 WBZ720895 WLV720895 WVR720895 J786431 JF786431 TB786431 ACX786431 AMT786431 AWP786431 BGL786431 BQH786431 CAD786431 CJZ786431 CTV786431 DDR786431 DNN786431 DXJ786431 EHF786431 ERB786431 FAX786431 FKT786431 FUP786431 GEL786431 GOH786431 GYD786431 HHZ786431 HRV786431 IBR786431 ILN786431 IVJ786431 JFF786431 JPB786431 JYX786431 KIT786431 KSP786431 LCL786431 LMH786431 LWD786431 MFZ786431 MPV786431 MZR786431 NJN786431 NTJ786431 ODF786431 ONB786431 OWX786431 PGT786431 PQP786431 QAL786431 QKH786431 QUD786431 RDZ786431 RNV786431 RXR786431 SHN786431 SRJ786431 TBF786431 TLB786431 TUX786431 UET786431 UOP786431 UYL786431 VIH786431 VSD786431 WBZ786431 WLV786431 WVR786431 J851967 JF851967 TB851967 ACX851967 AMT851967 AWP851967 BGL851967 BQH851967 CAD851967 CJZ851967 CTV851967 DDR851967 DNN851967 DXJ851967 EHF851967 ERB851967 FAX851967 FKT851967 FUP851967 GEL851967 GOH851967 GYD851967 HHZ851967 HRV851967 IBR851967 ILN851967 IVJ851967 JFF851967 JPB851967 JYX851967 KIT851967 KSP851967 LCL851967 LMH851967 LWD851967 MFZ851967 MPV851967 MZR851967 NJN851967 NTJ851967 ODF851967 ONB851967 OWX851967 PGT851967 PQP851967 QAL851967 QKH851967 QUD851967 RDZ851967 RNV851967 RXR851967 SHN851967 SRJ851967 TBF851967 TLB851967 TUX851967 UET851967 UOP851967 UYL851967 VIH851967 VSD851967 WBZ851967 WLV851967 WVR851967 J917503 JF917503 TB917503 ACX917503 AMT917503 AWP917503 BGL917503 BQH917503 CAD917503 CJZ917503 CTV917503 DDR917503 DNN917503 DXJ917503 EHF917503 ERB917503 FAX917503 FKT917503 FUP917503 GEL917503 GOH917503 GYD917503 HHZ917503 HRV917503 IBR917503 ILN917503 IVJ917503 JFF917503 JPB917503 JYX917503 KIT917503 KSP917503 LCL917503 LMH917503 LWD917503 MFZ917503 MPV917503 MZR917503 NJN917503 NTJ917503 ODF917503 ONB917503 OWX917503 PGT917503 PQP917503 QAL917503 QKH917503 QUD917503 RDZ917503 RNV917503 RXR917503 SHN917503 SRJ917503 TBF917503 TLB917503 TUX917503 UET917503 UOP917503 UYL917503 VIH917503 VSD917503 WBZ917503 WLV917503 WVR917503 J983039 JF983039 TB983039 ACX983039 AMT983039 AWP983039 BGL983039 BQH983039 CAD983039 CJZ983039 CTV983039 DDR983039 DNN983039 DXJ983039 EHF983039 ERB983039 FAX983039 FKT983039 FUP983039 GEL983039 GOH983039 GYD983039 HHZ983039 HRV983039 IBR983039 ILN983039 IVJ983039 JFF983039 JPB983039 JYX983039 KIT983039 KSP983039 LCL983039 LMH983039 LWD983039 MFZ983039 MPV983039 MZR983039 NJN983039 NTJ983039 ODF983039 ONB983039 OWX983039 PGT983039 PQP983039 QAL983039 QKH983039 QUD983039 RDZ983039 RNV983039 RXR983039 SHN983039 SRJ983039 TBF983039 TLB983039 TUX983039 UET983039 UOP983039 UYL983039 VIH983039 VSD983039 WBZ983039 WLV983039 WVR983039">
      <formula1>P1:P3</formula1>
    </dataValidation>
    <dataValidation allowBlank="1" showInputMessage="1" showErrorMessage="1" errorTitle="Seleccionar un valor de la lista" sqref="WVM983056:WVM983067 E65552:E65563 JA65552:JA65563 SW65552:SW65563 ACS65552:ACS65563 AMO65552:AMO65563 AWK65552:AWK65563 BGG65552:BGG65563 BQC65552:BQC65563 BZY65552:BZY65563 CJU65552:CJU65563 CTQ65552:CTQ65563 DDM65552:DDM65563 DNI65552:DNI65563 DXE65552:DXE65563 EHA65552:EHA65563 EQW65552:EQW65563 FAS65552:FAS65563 FKO65552:FKO65563 FUK65552:FUK65563 GEG65552:GEG65563 GOC65552:GOC65563 GXY65552:GXY65563 HHU65552:HHU65563 HRQ65552:HRQ65563 IBM65552:IBM65563 ILI65552:ILI65563 IVE65552:IVE65563 JFA65552:JFA65563 JOW65552:JOW65563 JYS65552:JYS65563 KIO65552:KIO65563 KSK65552:KSK65563 LCG65552:LCG65563 LMC65552:LMC65563 LVY65552:LVY65563 MFU65552:MFU65563 MPQ65552:MPQ65563 MZM65552:MZM65563 NJI65552:NJI65563 NTE65552:NTE65563 ODA65552:ODA65563 OMW65552:OMW65563 OWS65552:OWS65563 PGO65552:PGO65563 PQK65552:PQK65563 QAG65552:QAG65563 QKC65552:QKC65563 QTY65552:QTY65563 RDU65552:RDU65563 RNQ65552:RNQ65563 RXM65552:RXM65563 SHI65552:SHI65563 SRE65552:SRE65563 TBA65552:TBA65563 TKW65552:TKW65563 TUS65552:TUS65563 UEO65552:UEO65563 UOK65552:UOK65563 UYG65552:UYG65563 VIC65552:VIC65563 VRY65552:VRY65563 WBU65552:WBU65563 WLQ65552:WLQ65563 WVM65552:WVM65563 E131088:E131099 JA131088:JA131099 SW131088:SW131099 ACS131088:ACS131099 AMO131088:AMO131099 AWK131088:AWK131099 BGG131088:BGG131099 BQC131088:BQC131099 BZY131088:BZY131099 CJU131088:CJU131099 CTQ131088:CTQ131099 DDM131088:DDM131099 DNI131088:DNI131099 DXE131088:DXE131099 EHA131088:EHA131099 EQW131088:EQW131099 FAS131088:FAS131099 FKO131088:FKO131099 FUK131088:FUK131099 GEG131088:GEG131099 GOC131088:GOC131099 GXY131088:GXY131099 HHU131088:HHU131099 HRQ131088:HRQ131099 IBM131088:IBM131099 ILI131088:ILI131099 IVE131088:IVE131099 JFA131088:JFA131099 JOW131088:JOW131099 JYS131088:JYS131099 KIO131088:KIO131099 KSK131088:KSK131099 LCG131088:LCG131099 LMC131088:LMC131099 LVY131088:LVY131099 MFU131088:MFU131099 MPQ131088:MPQ131099 MZM131088:MZM131099 NJI131088:NJI131099 NTE131088:NTE131099 ODA131088:ODA131099 OMW131088:OMW131099 OWS131088:OWS131099 PGO131088:PGO131099 PQK131088:PQK131099 QAG131088:QAG131099 QKC131088:QKC131099 QTY131088:QTY131099 RDU131088:RDU131099 RNQ131088:RNQ131099 RXM131088:RXM131099 SHI131088:SHI131099 SRE131088:SRE131099 TBA131088:TBA131099 TKW131088:TKW131099 TUS131088:TUS131099 UEO131088:UEO131099 UOK131088:UOK131099 UYG131088:UYG131099 VIC131088:VIC131099 VRY131088:VRY131099 WBU131088:WBU131099 WLQ131088:WLQ131099 WVM131088:WVM131099 E196624:E196635 JA196624:JA196635 SW196624:SW196635 ACS196624:ACS196635 AMO196624:AMO196635 AWK196624:AWK196635 BGG196624:BGG196635 BQC196624:BQC196635 BZY196624:BZY196635 CJU196624:CJU196635 CTQ196624:CTQ196635 DDM196624:DDM196635 DNI196624:DNI196635 DXE196624:DXE196635 EHA196624:EHA196635 EQW196624:EQW196635 FAS196624:FAS196635 FKO196624:FKO196635 FUK196624:FUK196635 GEG196624:GEG196635 GOC196624:GOC196635 GXY196624:GXY196635 HHU196624:HHU196635 HRQ196624:HRQ196635 IBM196624:IBM196635 ILI196624:ILI196635 IVE196624:IVE196635 JFA196624:JFA196635 JOW196624:JOW196635 JYS196624:JYS196635 KIO196624:KIO196635 KSK196624:KSK196635 LCG196624:LCG196635 LMC196624:LMC196635 LVY196624:LVY196635 MFU196624:MFU196635 MPQ196624:MPQ196635 MZM196624:MZM196635 NJI196624:NJI196635 NTE196624:NTE196635 ODA196624:ODA196635 OMW196624:OMW196635 OWS196624:OWS196635 PGO196624:PGO196635 PQK196624:PQK196635 QAG196624:QAG196635 QKC196624:QKC196635 QTY196624:QTY196635 RDU196624:RDU196635 RNQ196624:RNQ196635 RXM196624:RXM196635 SHI196624:SHI196635 SRE196624:SRE196635 TBA196624:TBA196635 TKW196624:TKW196635 TUS196624:TUS196635 UEO196624:UEO196635 UOK196624:UOK196635 UYG196624:UYG196635 VIC196624:VIC196635 VRY196624:VRY196635 WBU196624:WBU196635 WLQ196624:WLQ196635 WVM196624:WVM196635 E262160:E262171 JA262160:JA262171 SW262160:SW262171 ACS262160:ACS262171 AMO262160:AMO262171 AWK262160:AWK262171 BGG262160:BGG262171 BQC262160:BQC262171 BZY262160:BZY262171 CJU262160:CJU262171 CTQ262160:CTQ262171 DDM262160:DDM262171 DNI262160:DNI262171 DXE262160:DXE262171 EHA262160:EHA262171 EQW262160:EQW262171 FAS262160:FAS262171 FKO262160:FKO262171 FUK262160:FUK262171 GEG262160:GEG262171 GOC262160:GOC262171 GXY262160:GXY262171 HHU262160:HHU262171 HRQ262160:HRQ262171 IBM262160:IBM262171 ILI262160:ILI262171 IVE262160:IVE262171 JFA262160:JFA262171 JOW262160:JOW262171 JYS262160:JYS262171 KIO262160:KIO262171 KSK262160:KSK262171 LCG262160:LCG262171 LMC262160:LMC262171 LVY262160:LVY262171 MFU262160:MFU262171 MPQ262160:MPQ262171 MZM262160:MZM262171 NJI262160:NJI262171 NTE262160:NTE262171 ODA262160:ODA262171 OMW262160:OMW262171 OWS262160:OWS262171 PGO262160:PGO262171 PQK262160:PQK262171 QAG262160:QAG262171 QKC262160:QKC262171 QTY262160:QTY262171 RDU262160:RDU262171 RNQ262160:RNQ262171 RXM262160:RXM262171 SHI262160:SHI262171 SRE262160:SRE262171 TBA262160:TBA262171 TKW262160:TKW262171 TUS262160:TUS262171 UEO262160:UEO262171 UOK262160:UOK262171 UYG262160:UYG262171 VIC262160:VIC262171 VRY262160:VRY262171 WBU262160:WBU262171 WLQ262160:WLQ262171 WVM262160:WVM262171 E327696:E327707 JA327696:JA327707 SW327696:SW327707 ACS327696:ACS327707 AMO327696:AMO327707 AWK327696:AWK327707 BGG327696:BGG327707 BQC327696:BQC327707 BZY327696:BZY327707 CJU327696:CJU327707 CTQ327696:CTQ327707 DDM327696:DDM327707 DNI327696:DNI327707 DXE327696:DXE327707 EHA327696:EHA327707 EQW327696:EQW327707 FAS327696:FAS327707 FKO327696:FKO327707 FUK327696:FUK327707 GEG327696:GEG327707 GOC327696:GOC327707 GXY327696:GXY327707 HHU327696:HHU327707 HRQ327696:HRQ327707 IBM327696:IBM327707 ILI327696:ILI327707 IVE327696:IVE327707 JFA327696:JFA327707 JOW327696:JOW327707 JYS327696:JYS327707 KIO327696:KIO327707 KSK327696:KSK327707 LCG327696:LCG327707 LMC327696:LMC327707 LVY327696:LVY327707 MFU327696:MFU327707 MPQ327696:MPQ327707 MZM327696:MZM327707 NJI327696:NJI327707 NTE327696:NTE327707 ODA327696:ODA327707 OMW327696:OMW327707 OWS327696:OWS327707 PGO327696:PGO327707 PQK327696:PQK327707 QAG327696:QAG327707 QKC327696:QKC327707 QTY327696:QTY327707 RDU327696:RDU327707 RNQ327696:RNQ327707 RXM327696:RXM327707 SHI327696:SHI327707 SRE327696:SRE327707 TBA327696:TBA327707 TKW327696:TKW327707 TUS327696:TUS327707 UEO327696:UEO327707 UOK327696:UOK327707 UYG327696:UYG327707 VIC327696:VIC327707 VRY327696:VRY327707 WBU327696:WBU327707 WLQ327696:WLQ327707 WVM327696:WVM327707 E393232:E393243 JA393232:JA393243 SW393232:SW393243 ACS393232:ACS393243 AMO393232:AMO393243 AWK393232:AWK393243 BGG393232:BGG393243 BQC393232:BQC393243 BZY393232:BZY393243 CJU393232:CJU393243 CTQ393232:CTQ393243 DDM393232:DDM393243 DNI393232:DNI393243 DXE393232:DXE393243 EHA393232:EHA393243 EQW393232:EQW393243 FAS393232:FAS393243 FKO393232:FKO393243 FUK393232:FUK393243 GEG393232:GEG393243 GOC393232:GOC393243 GXY393232:GXY393243 HHU393232:HHU393243 HRQ393232:HRQ393243 IBM393232:IBM393243 ILI393232:ILI393243 IVE393232:IVE393243 JFA393232:JFA393243 JOW393232:JOW393243 JYS393232:JYS393243 KIO393232:KIO393243 KSK393232:KSK393243 LCG393232:LCG393243 LMC393232:LMC393243 LVY393232:LVY393243 MFU393232:MFU393243 MPQ393232:MPQ393243 MZM393232:MZM393243 NJI393232:NJI393243 NTE393232:NTE393243 ODA393232:ODA393243 OMW393232:OMW393243 OWS393232:OWS393243 PGO393232:PGO393243 PQK393232:PQK393243 QAG393232:QAG393243 QKC393232:QKC393243 QTY393232:QTY393243 RDU393232:RDU393243 RNQ393232:RNQ393243 RXM393232:RXM393243 SHI393232:SHI393243 SRE393232:SRE393243 TBA393232:TBA393243 TKW393232:TKW393243 TUS393232:TUS393243 UEO393232:UEO393243 UOK393232:UOK393243 UYG393232:UYG393243 VIC393232:VIC393243 VRY393232:VRY393243 WBU393232:WBU393243 WLQ393232:WLQ393243 WVM393232:WVM393243 E458768:E458779 JA458768:JA458779 SW458768:SW458779 ACS458768:ACS458779 AMO458768:AMO458779 AWK458768:AWK458779 BGG458768:BGG458779 BQC458768:BQC458779 BZY458768:BZY458779 CJU458768:CJU458779 CTQ458768:CTQ458779 DDM458768:DDM458779 DNI458768:DNI458779 DXE458768:DXE458779 EHA458768:EHA458779 EQW458768:EQW458779 FAS458768:FAS458779 FKO458768:FKO458779 FUK458768:FUK458779 GEG458768:GEG458779 GOC458768:GOC458779 GXY458768:GXY458779 HHU458768:HHU458779 HRQ458768:HRQ458779 IBM458768:IBM458779 ILI458768:ILI458779 IVE458768:IVE458779 JFA458768:JFA458779 JOW458768:JOW458779 JYS458768:JYS458779 KIO458768:KIO458779 KSK458768:KSK458779 LCG458768:LCG458779 LMC458768:LMC458779 LVY458768:LVY458779 MFU458768:MFU458779 MPQ458768:MPQ458779 MZM458768:MZM458779 NJI458768:NJI458779 NTE458768:NTE458779 ODA458768:ODA458779 OMW458768:OMW458779 OWS458768:OWS458779 PGO458768:PGO458779 PQK458768:PQK458779 QAG458768:QAG458779 QKC458768:QKC458779 QTY458768:QTY458779 RDU458768:RDU458779 RNQ458768:RNQ458779 RXM458768:RXM458779 SHI458768:SHI458779 SRE458768:SRE458779 TBA458768:TBA458779 TKW458768:TKW458779 TUS458768:TUS458779 UEO458768:UEO458779 UOK458768:UOK458779 UYG458768:UYG458779 VIC458768:VIC458779 VRY458768:VRY458779 WBU458768:WBU458779 WLQ458768:WLQ458779 WVM458768:WVM458779 E524304:E524315 JA524304:JA524315 SW524304:SW524315 ACS524304:ACS524315 AMO524304:AMO524315 AWK524304:AWK524315 BGG524304:BGG524315 BQC524304:BQC524315 BZY524304:BZY524315 CJU524304:CJU524315 CTQ524304:CTQ524315 DDM524304:DDM524315 DNI524304:DNI524315 DXE524304:DXE524315 EHA524304:EHA524315 EQW524304:EQW524315 FAS524304:FAS524315 FKO524304:FKO524315 FUK524304:FUK524315 GEG524304:GEG524315 GOC524304:GOC524315 GXY524304:GXY524315 HHU524304:HHU524315 HRQ524304:HRQ524315 IBM524304:IBM524315 ILI524304:ILI524315 IVE524304:IVE524315 JFA524304:JFA524315 JOW524304:JOW524315 JYS524304:JYS524315 KIO524304:KIO524315 KSK524304:KSK524315 LCG524304:LCG524315 LMC524304:LMC524315 LVY524304:LVY524315 MFU524304:MFU524315 MPQ524304:MPQ524315 MZM524304:MZM524315 NJI524304:NJI524315 NTE524304:NTE524315 ODA524304:ODA524315 OMW524304:OMW524315 OWS524304:OWS524315 PGO524304:PGO524315 PQK524304:PQK524315 QAG524304:QAG524315 QKC524304:QKC524315 QTY524304:QTY524315 RDU524304:RDU524315 RNQ524304:RNQ524315 RXM524304:RXM524315 SHI524304:SHI524315 SRE524304:SRE524315 TBA524304:TBA524315 TKW524304:TKW524315 TUS524304:TUS524315 UEO524304:UEO524315 UOK524304:UOK524315 UYG524304:UYG524315 VIC524304:VIC524315 VRY524304:VRY524315 WBU524304:WBU524315 WLQ524304:WLQ524315 WVM524304:WVM524315 E589840:E589851 JA589840:JA589851 SW589840:SW589851 ACS589840:ACS589851 AMO589840:AMO589851 AWK589840:AWK589851 BGG589840:BGG589851 BQC589840:BQC589851 BZY589840:BZY589851 CJU589840:CJU589851 CTQ589840:CTQ589851 DDM589840:DDM589851 DNI589840:DNI589851 DXE589840:DXE589851 EHA589840:EHA589851 EQW589840:EQW589851 FAS589840:FAS589851 FKO589840:FKO589851 FUK589840:FUK589851 GEG589840:GEG589851 GOC589840:GOC589851 GXY589840:GXY589851 HHU589840:HHU589851 HRQ589840:HRQ589851 IBM589840:IBM589851 ILI589840:ILI589851 IVE589840:IVE589851 JFA589840:JFA589851 JOW589840:JOW589851 JYS589840:JYS589851 KIO589840:KIO589851 KSK589840:KSK589851 LCG589840:LCG589851 LMC589840:LMC589851 LVY589840:LVY589851 MFU589840:MFU589851 MPQ589840:MPQ589851 MZM589840:MZM589851 NJI589840:NJI589851 NTE589840:NTE589851 ODA589840:ODA589851 OMW589840:OMW589851 OWS589840:OWS589851 PGO589840:PGO589851 PQK589840:PQK589851 QAG589840:QAG589851 QKC589840:QKC589851 QTY589840:QTY589851 RDU589840:RDU589851 RNQ589840:RNQ589851 RXM589840:RXM589851 SHI589840:SHI589851 SRE589840:SRE589851 TBA589840:TBA589851 TKW589840:TKW589851 TUS589840:TUS589851 UEO589840:UEO589851 UOK589840:UOK589851 UYG589840:UYG589851 VIC589840:VIC589851 VRY589840:VRY589851 WBU589840:WBU589851 WLQ589840:WLQ589851 WVM589840:WVM589851 E655376:E655387 JA655376:JA655387 SW655376:SW655387 ACS655376:ACS655387 AMO655376:AMO655387 AWK655376:AWK655387 BGG655376:BGG655387 BQC655376:BQC655387 BZY655376:BZY655387 CJU655376:CJU655387 CTQ655376:CTQ655387 DDM655376:DDM655387 DNI655376:DNI655387 DXE655376:DXE655387 EHA655376:EHA655387 EQW655376:EQW655387 FAS655376:FAS655387 FKO655376:FKO655387 FUK655376:FUK655387 GEG655376:GEG655387 GOC655376:GOC655387 GXY655376:GXY655387 HHU655376:HHU655387 HRQ655376:HRQ655387 IBM655376:IBM655387 ILI655376:ILI655387 IVE655376:IVE655387 JFA655376:JFA655387 JOW655376:JOW655387 JYS655376:JYS655387 KIO655376:KIO655387 KSK655376:KSK655387 LCG655376:LCG655387 LMC655376:LMC655387 LVY655376:LVY655387 MFU655376:MFU655387 MPQ655376:MPQ655387 MZM655376:MZM655387 NJI655376:NJI655387 NTE655376:NTE655387 ODA655376:ODA655387 OMW655376:OMW655387 OWS655376:OWS655387 PGO655376:PGO655387 PQK655376:PQK655387 QAG655376:QAG655387 QKC655376:QKC655387 QTY655376:QTY655387 RDU655376:RDU655387 RNQ655376:RNQ655387 RXM655376:RXM655387 SHI655376:SHI655387 SRE655376:SRE655387 TBA655376:TBA655387 TKW655376:TKW655387 TUS655376:TUS655387 UEO655376:UEO655387 UOK655376:UOK655387 UYG655376:UYG655387 VIC655376:VIC655387 VRY655376:VRY655387 WBU655376:WBU655387 WLQ655376:WLQ655387 WVM655376:WVM655387 E720912:E720923 JA720912:JA720923 SW720912:SW720923 ACS720912:ACS720923 AMO720912:AMO720923 AWK720912:AWK720923 BGG720912:BGG720923 BQC720912:BQC720923 BZY720912:BZY720923 CJU720912:CJU720923 CTQ720912:CTQ720923 DDM720912:DDM720923 DNI720912:DNI720923 DXE720912:DXE720923 EHA720912:EHA720923 EQW720912:EQW720923 FAS720912:FAS720923 FKO720912:FKO720923 FUK720912:FUK720923 GEG720912:GEG720923 GOC720912:GOC720923 GXY720912:GXY720923 HHU720912:HHU720923 HRQ720912:HRQ720923 IBM720912:IBM720923 ILI720912:ILI720923 IVE720912:IVE720923 JFA720912:JFA720923 JOW720912:JOW720923 JYS720912:JYS720923 KIO720912:KIO720923 KSK720912:KSK720923 LCG720912:LCG720923 LMC720912:LMC720923 LVY720912:LVY720923 MFU720912:MFU720923 MPQ720912:MPQ720923 MZM720912:MZM720923 NJI720912:NJI720923 NTE720912:NTE720923 ODA720912:ODA720923 OMW720912:OMW720923 OWS720912:OWS720923 PGO720912:PGO720923 PQK720912:PQK720923 QAG720912:QAG720923 QKC720912:QKC720923 QTY720912:QTY720923 RDU720912:RDU720923 RNQ720912:RNQ720923 RXM720912:RXM720923 SHI720912:SHI720923 SRE720912:SRE720923 TBA720912:TBA720923 TKW720912:TKW720923 TUS720912:TUS720923 UEO720912:UEO720923 UOK720912:UOK720923 UYG720912:UYG720923 VIC720912:VIC720923 VRY720912:VRY720923 WBU720912:WBU720923 WLQ720912:WLQ720923 WVM720912:WVM720923 E786448:E786459 JA786448:JA786459 SW786448:SW786459 ACS786448:ACS786459 AMO786448:AMO786459 AWK786448:AWK786459 BGG786448:BGG786459 BQC786448:BQC786459 BZY786448:BZY786459 CJU786448:CJU786459 CTQ786448:CTQ786459 DDM786448:DDM786459 DNI786448:DNI786459 DXE786448:DXE786459 EHA786448:EHA786459 EQW786448:EQW786459 FAS786448:FAS786459 FKO786448:FKO786459 FUK786448:FUK786459 GEG786448:GEG786459 GOC786448:GOC786459 GXY786448:GXY786459 HHU786448:HHU786459 HRQ786448:HRQ786459 IBM786448:IBM786459 ILI786448:ILI786459 IVE786448:IVE786459 JFA786448:JFA786459 JOW786448:JOW786459 JYS786448:JYS786459 KIO786448:KIO786459 KSK786448:KSK786459 LCG786448:LCG786459 LMC786448:LMC786459 LVY786448:LVY786459 MFU786448:MFU786459 MPQ786448:MPQ786459 MZM786448:MZM786459 NJI786448:NJI786459 NTE786448:NTE786459 ODA786448:ODA786459 OMW786448:OMW786459 OWS786448:OWS786459 PGO786448:PGO786459 PQK786448:PQK786459 QAG786448:QAG786459 QKC786448:QKC786459 QTY786448:QTY786459 RDU786448:RDU786459 RNQ786448:RNQ786459 RXM786448:RXM786459 SHI786448:SHI786459 SRE786448:SRE786459 TBA786448:TBA786459 TKW786448:TKW786459 TUS786448:TUS786459 UEO786448:UEO786459 UOK786448:UOK786459 UYG786448:UYG786459 VIC786448:VIC786459 VRY786448:VRY786459 WBU786448:WBU786459 WLQ786448:WLQ786459 WVM786448:WVM786459 E851984:E851995 JA851984:JA851995 SW851984:SW851995 ACS851984:ACS851995 AMO851984:AMO851995 AWK851984:AWK851995 BGG851984:BGG851995 BQC851984:BQC851995 BZY851984:BZY851995 CJU851984:CJU851995 CTQ851984:CTQ851995 DDM851984:DDM851995 DNI851984:DNI851995 DXE851984:DXE851995 EHA851984:EHA851995 EQW851984:EQW851995 FAS851984:FAS851995 FKO851984:FKO851995 FUK851984:FUK851995 GEG851984:GEG851995 GOC851984:GOC851995 GXY851984:GXY851995 HHU851984:HHU851995 HRQ851984:HRQ851995 IBM851984:IBM851995 ILI851984:ILI851995 IVE851984:IVE851995 JFA851984:JFA851995 JOW851984:JOW851995 JYS851984:JYS851995 KIO851984:KIO851995 KSK851984:KSK851995 LCG851984:LCG851995 LMC851984:LMC851995 LVY851984:LVY851995 MFU851984:MFU851995 MPQ851984:MPQ851995 MZM851984:MZM851995 NJI851984:NJI851995 NTE851984:NTE851995 ODA851984:ODA851995 OMW851984:OMW851995 OWS851984:OWS851995 PGO851984:PGO851995 PQK851984:PQK851995 QAG851984:QAG851995 QKC851984:QKC851995 QTY851984:QTY851995 RDU851984:RDU851995 RNQ851984:RNQ851995 RXM851984:RXM851995 SHI851984:SHI851995 SRE851984:SRE851995 TBA851984:TBA851995 TKW851984:TKW851995 TUS851984:TUS851995 UEO851984:UEO851995 UOK851984:UOK851995 UYG851984:UYG851995 VIC851984:VIC851995 VRY851984:VRY851995 WBU851984:WBU851995 WLQ851984:WLQ851995 WVM851984:WVM851995 E917520:E917531 JA917520:JA917531 SW917520:SW917531 ACS917520:ACS917531 AMO917520:AMO917531 AWK917520:AWK917531 BGG917520:BGG917531 BQC917520:BQC917531 BZY917520:BZY917531 CJU917520:CJU917531 CTQ917520:CTQ917531 DDM917520:DDM917531 DNI917520:DNI917531 DXE917520:DXE917531 EHA917520:EHA917531 EQW917520:EQW917531 FAS917520:FAS917531 FKO917520:FKO917531 FUK917520:FUK917531 GEG917520:GEG917531 GOC917520:GOC917531 GXY917520:GXY917531 HHU917520:HHU917531 HRQ917520:HRQ917531 IBM917520:IBM917531 ILI917520:ILI917531 IVE917520:IVE917531 JFA917520:JFA917531 JOW917520:JOW917531 JYS917520:JYS917531 KIO917520:KIO917531 KSK917520:KSK917531 LCG917520:LCG917531 LMC917520:LMC917531 LVY917520:LVY917531 MFU917520:MFU917531 MPQ917520:MPQ917531 MZM917520:MZM917531 NJI917520:NJI917531 NTE917520:NTE917531 ODA917520:ODA917531 OMW917520:OMW917531 OWS917520:OWS917531 PGO917520:PGO917531 PQK917520:PQK917531 QAG917520:QAG917531 QKC917520:QKC917531 QTY917520:QTY917531 RDU917520:RDU917531 RNQ917520:RNQ917531 RXM917520:RXM917531 SHI917520:SHI917531 SRE917520:SRE917531 TBA917520:TBA917531 TKW917520:TKW917531 TUS917520:TUS917531 UEO917520:UEO917531 UOK917520:UOK917531 UYG917520:UYG917531 VIC917520:VIC917531 VRY917520:VRY917531 WBU917520:WBU917531 WLQ917520:WLQ917531 WVM917520:WVM917531 E983056:E983067 JA983056:JA983067 SW983056:SW983067 ACS983056:ACS983067 AMO983056:AMO983067 AWK983056:AWK983067 BGG983056:BGG983067 BQC983056:BQC983067 BZY983056:BZY983067 CJU983056:CJU983067 CTQ983056:CTQ983067 DDM983056:DDM983067 DNI983056:DNI983067 DXE983056:DXE983067 EHA983056:EHA983067 EQW983056:EQW983067 FAS983056:FAS983067 FKO983056:FKO983067 FUK983056:FUK983067 GEG983056:GEG983067 GOC983056:GOC983067 GXY983056:GXY983067 HHU983056:HHU983067 HRQ983056:HRQ983067 IBM983056:IBM983067 ILI983056:ILI983067 IVE983056:IVE983067 JFA983056:JFA983067 JOW983056:JOW983067 JYS983056:JYS983067 KIO983056:KIO983067 KSK983056:KSK983067 LCG983056:LCG983067 LMC983056:LMC983067 LVY983056:LVY983067 MFU983056:MFU983067 MPQ983056:MPQ983067 MZM983056:MZM983067 NJI983056:NJI983067 NTE983056:NTE983067 ODA983056:ODA983067 OMW983056:OMW983067 OWS983056:OWS983067 PGO983056:PGO983067 PQK983056:PQK983067 QAG983056:QAG983067 QKC983056:QKC983067 QTY983056:QTY983067 RDU983056:RDU983067 RNQ983056:RNQ983067 RXM983056:RXM983067 SHI983056:SHI983067 SRE983056:SRE983067 TBA983056:TBA983067 TKW983056:TKW983067 TUS983056:TUS983067 UEO983056:UEO983067 UOK983056:UOK983067 UYG983056:UYG983067 VIC983056:VIC983067 VRY983056:VRY983067 WBU983056:WBU983067 WLQ983056:WLQ983067 JA24:JA27 WVM24:WVM27 WLQ24:WLQ27 WBU24:WBU27 VRY24:VRY27 VIC24:VIC27 UYG24:UYG27 UOK24:UOK27 UEO24:UEO27 TUS24:TUS27 TKW24:TKW27 TBA24:TBA27 SRE24:SRE27 SHI24:SHI27 RXM24:RXM27 RNQ24:RNQ27 RDU24:RDU27 QTY24:QTY27 QKC24:QKC27 QAG24:QAG27 PQK24:PQK27 PGO24:PGO27 OWS24:OWS27 OMW24:OMW27 ODA24:ODA27 NTE24:NTE27 NJI24:NJI27 MZM24:MZM27 MPQ24:MPQ27 MFU24:MFU27 LVY24:LVY27 LMC24:LMC27 LCG24:LCG27 KSK24:KSK27 KIO24:KIO27 JYS24:JYS27 JOW24:JOW27 JFA24:JFA27 IVE24:IVE27 ILI24:ILI27 IBM24:IBM27 HRQ24:HRQ27 HHU24:HHU27 GXY24:GXY27 GOC24:GOC27 GEG24:GEG27 FUK24:FUK27 FKO24:FKO27 FAS24:FAS27 EQW24:EQW27 EHA24:EHA27 DXE24:DXE27 DNI24:DNI27 DDM24:DDM27 CTQ24:CTQ27 CJU24:CJU27 BZY24:BZY27 BQC24:BQC27 BGG24:BGG27 AWK24:AWK27 AMO24:AMO27 ACS24:ACS27 SW24:SW27 E24:E27"/>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R59"/>
  <sheetViews>
    <sheetView topLeftCell="A40" zoomScale="80" zoomScaleNormal="80" workbookViewId="0">
      <selection activeCell="E28" sqref="E28"/>
    </sheetView>
  </sheetViews>
  <sheetFormatPr baseColWidth="10" defaultRowHeight="12.75" x14ac:dyDescent="0.2"/>
  <cols>
    <col min="1" max="1" width="20.5703125" style="25" customWidth="1"/>
    <col min="2" max="2" width="11.42578125" style="25" customWidth="1"/>
    <col min="3" max="3" width="20.5703125" style="25" bestFit="1" customWidth="1"/>
    <col min="4" max="4" width="20.140625" style="25" bestFit="1" customWidth="1"/>
    <col min="5" max="5" width="11.42578125" style="25" customWidth="1"/>
    <col min="6" max="6" width="21.140625" style="25" customWidth="1"/>
    <col min="7" max="7" width="20.85546875" style="25" customWidth="1"/>
    <col min="8" max="8" width="19.5703125" style="25" customWidth="1"/>
    <col min="9" max="9" width="21.5703125" style="25" customWidth="1"/>
    <col min="10" max="10" width="15.140625" style="25" customWidth="1"/>
    <col min="11" max="13" width="11.42578125" style="2" hidden="1" customWidth="1"/>
    <col min="14" max="14" width="36.7109375" style="2" customWidth="1"/>
    <col min="15" max="15" width="14.5703125" style="2" bestFit="1" customWidth="1"/>
    <col min="16" max="256" width="11.42578125" style="2"/>
    <col min="257" max="257" width="20.5703125" style="2" customWidth="1"/>
    <col min="258" max="261" width="11.42578125" style="2" customWidth="1"/>
    <col min="262" max="262" width="21.140625" style="2" customWidth="1"/>
    <col min="263" max="263" width="20.85546875" style="2" customWidth="1"/>
    <col min="264" max="264" width="19.5703125" style="2" customWidth="1"/>
    <col min="265" max="265" width="21.5703125" style="2" customWidth="1"/>
    <col min="266" max="266" width="15.140625" style="2" customWidth="1"/>
    <col min="267" max="269" width="0" style="2" hidden="1" customWidth="1"/>
    <col min="270" max="512" width="11.42578125" style="2"/>
    <col min="513" max="513" width="20.5703125" style="2" customWidth="1"/>
    <col min="514" max="517" width="11.42578125" style="2" customWidth="1"/>
    <col min="518" max="518" width="21.140625" style="2" customWidth="1"/>
    <col min="519" max="519" width="20.85546875" style="2" customWidth="1"/>
    <col min="520" max="520" width="19.5703125" style="2" customWidth="1"/>
    <col min="521" max="521" width="21.5703125" style="2" customWidth="1"/>
    <col min="522" max="522" width="15.140625" style="2" customWidth="1"/>
    <col min="523" max="525" width="0" style="2" hidden="1" customWidth="1"/>
    <col min="526" max="768" width="11.42578125" style="2"/>
    <col min="769" max="769" width="20.5703125" style="2" customWidth="1"/>
    <col min="770" max="773" width="11.42578125" style="2" customWidth="1"/>
    <col min="774" max="774" width="21.140625" style="2" customWidth="1"/>
    <col min="775" max="775" width="20.85546875" style="2" customWidth="1"/>
    <col min="776" max="776" width="19.5703125" style="2" customWidth="1"/>
    <col min="777" max="777" width="21.5703125" style="2" customWidth="1"/>
    <col min="778" max="778" width="15.140625" style="2" customWidth="1"/>
    <col min="779" max="781" width="0" style="2" hidden="1" customWidth="1"/>
    <col min="782" max="1024" width="11.42578125" style="2"/>
    <col min="1025" max="1025" width="20.5703125" style="2" customWidth="1"/>
    <col min="1026" max="1029" width="11.42578125" style="2" customWidth="1"/>
    <col min="1030" max="1030" width="21.140625" style="2" customWidth="1"/>
    <col min="1031" max="1031" width="20.85546875" style="2" customWidth="1"/>
    <col min="1032" max="1032" width="19.5703125" style="2" customWidth="1"/>
    <col min="1033" max="1033" width="21.5703125" style="2" customWidth="1"/>
    <col min="1034" max="1034" width="15.140625" style="2" customWidth="1"/>
    <col min="1035" max="1037" width="0" style="2" hidden="1" customWidth="1"/>
    <col min="1038" max="1280" width="11.42578125" style="2"/>
    <col min="1281" max="1281" width="20.5703125" style="2" customWidth="1"/>
    <col min="1282" max="1285" width="11.42578125" style="2" customWidth="1"/>
    <col min="1286" max="1286" width="21.140625" style="2" customWidth="1"/>
    <col min="1287" max="1287" width="20.85546875" style="2" customWidth="1"/>
    <col min="1288" max="1288" width="19.5703125" style="2" customWidth="1"/>
    <col min="1289" max="1289" width="21.5703125" style="2" customWidth="1"/>
    <col min="1290" max="1290" width="15.140625" style="2" customWidth="1"/>
    <col min="1291" max="1293" width="0" style="2" hidden="1" customWidth="1"/>
    <col min="1294" max="1536" width="11.42578125" style="2"/>
    <col min="1537" max="1537" width="20.5703125" style="2" customWidth="1"/>
    <col min="1538" max="1541" width="11.42578125" style="2" customWidth="1"/>
    <col min="1542" max="1542" width="21.140625" style="2" customWidth="1"/>
    <col min="1543" max="1543" width="20.85546875" style="2" customWidth="1"/>
    <col min="1544" max="1544" width="19.5703125" style="2" customWidth="1"/>
    <col min="1545" max="1545" width="21.5703125" style="2" customWidth="1"/>
    <col min="1546" max="1546" width="15.140625" style="2" customWidth="1"/>
    <col min="1547" max="1549" width="0" style="2" hidden="1" customWidth="1"/>
    <col min="1550" max="1792" width="11.42578125" style="2"/>
    <col min="1793" max="1793" width="20.5703125" style="2" customWidth="1"/>
    <col min="1794" max="1797" width="11.42578125" style="2" customWidth="1"/>
    <col min="1798" max="1798" width="21.140625" style="2" customWidth="1"/>
    <col min="1799" max="1799" width="20.85546875" style="2" customWidth="1"/>
    <col min="1800" max="1800" width="19.5703125" style="2" customWidth="1"/>
    <col min="1801" max="1801" width="21.5703125" style="2" customWidth="1"/>
    <col min="1802" max="1802" width="15.140625" style="2" customWidth="1"/>
    <col min="1803" max="1805" width="0" style="2" hidden="1" customWidth="1"/>
    <col min="1806" max="2048" width="11.42578125" style="2"/>
    <col min="2049" max="2049" width="20.5703125" style="2" customWidth="1"/>
    <col min="2050" max="2053" width="11.42578125" style="2" customWidth="1"/>
    <col min="2054" max="2054" width="21.140625" style="2" customWidth="1"/>
    <col min="2055" max="2055" width="20.85546875" style="2" customWidth="1"/>
    <col min="2056" max="2056" width="19.5703125" style="2" customWidth="1"/>
    <col min="2057" max="2057" width="21.5703125" style="2" customWidth="1"/>
    <col min="2058" max="2058" width="15.140625" style="2" customWidth="1"/>
    <col min="2059" max="2061" width="0" style="2" hidden="1" customWidth="1"/>
    <col min="2062" max="2304" width="11.42578125" style="2"/>
    <col min="2305" max="2305" width="20.5703125" style="2" customWidth="1"/>
    <col min="2306" max="2309" width="11.42578125" style="2" customWidth="1"/>
    <col min="2310" max="2310" width="21.140625" style="2" customWidth="1"/>
    <col min="2311" max="2311" width="20.85546875" style="2" customWidth="1"/>
    <col min="2312" max="2312" width="19.5703125" style="2" customWidth="1"/>
    <col min="2313" max="2313" width="21.5703125" style="2" customWidth="1"/>
    <col min="2314" max="2314" width="15.140625" style="2" customWidth="1"/>
    <col min="2315" max="2317" width="0" style="2" hidden="1" customWidth="1"/>
    <col min="2318" max="2560" width="11.42578125" style="2"/>
    <col min="2561" max="2561" width="20.5703125" style="2" customWidth="1"/>
    <col min="2562" max="2565" width="11.42578125" style="2" customWidth="1"/>
    <col min="2566" max="2566" width="21.140625" style="2" customWidth="1"/>
    <col min="2567" max="2567" width="20.85546875" style="2" customWidth="1"/>
    <col min="2568" max="2568" width="19.5703125" style="2" customWidth="1"/>
    <col min="2569" max="2569" width="21.5703125" style="2" customWidth="1"/>
    <col min="2570" max="2570" width="15.140625" style="2" customWidth="1"/>
    <col min="2571" max="2573" width="0" style="2" hidden="1" customWidth="1"/>
    <col min="2574" max="2816" width="11.42578125" style="2"/>
    <col min="2817" max="2817" width="20.5703125" style="2" customWidth="1"/>
    <col min="2818" max="2821" width="11.42578125" style="2" customWidth="1"/>
    <col min="2822" max="2822" width="21.140625" style="2" customWidth="1"/>
    <col min="2823" max="2823" width="20.85546875" style="2" customWidth="1"/>
    <col min="2824" max="2824" width="19.5703125" style="2" customWidth="1"/>
    <col min="2825" max="2825" width="21.5703125" style="2" customWidth="1"/>
    <col min="2826" max="2826" width="15.140625" style="2" customWidth="1"/>
    <col min="2827" max="2829" width="0" style="2" hidden="1" customWidth="1"/>
    <col min="2830" max="3072" width="11.42578125" style="2"/>
    <col min="3073" max="3073" width="20.5703125" style="2" customWidth="1"/>
    <col min="3074" max="3077" width="11.42578125" style="2" customWidth="1"/>
    <col min="3078" max="3078" width="21.140625" style="2" customWidth="1"/>
    <col min="3079" max="3079" width="20.85546875" style="2" customWidth="1"/>
    <col min="3080" max="3080" width="19.5703125" style="2" customWidth="1"/>
    <col min="3081" max="3081" width="21.5703125" style="2" customWidth="1"/>
    <col min="3082" max="3082" width="15.140625" style="2" customWidth="1"/>
    <col min="3083" max="3085" width="0" style="2" hidden="1" customWidth="1"/>
    <col min="3086" max="3328" width="11.42578125" style="2"/>
    <col min="3329" max="3329" width="20.5703125" style="2" customWidth="1"/>
    <col min="3330" max="3333" width="11.42578125" style="2" customWidth="1"/>
    <col min="3334" max="3334" width="21.140625" style="2" customWidth="1"/>
    <col min="3335" max="3335" width="20.85546875" style="2" customWidth="1"/>
    <col min="3336" max="3336" width="19.5703125" style="2" customWidth="1"/>
    <col min="3337" max="3337" width="21.5703125" style="2" customWidth="1"/>
    <col min="3338" max="3338" width="15.140625" style="2" customWidth="1"/>
    <col min="3339" max="3341" width="0" style="2" hidden="1" customWidth="1"/>
    <col min="3342" max="3584" width="11.42578125" style="2"/>
    <col min="3585" max="3585" width="20.5703125" style="2" customWidth="1"/>
    <col min="3586" max="3589" width="11.42578125" style="2" customWidth="1"/>
    <col min="3590" max="3590" width="21.140625" style="2" customWidth="1"/>
    <col min="3591" max="3591" width="20.85546875" style="2" customWidth="1"/>
    <col min="3592" max="3592" width="19.5703125" style="2" customWidth="1"/>
    <col min="3593" max="3593" width="21.5703125" style="2" customWidth="1"/>
    <col min="3594" max="3594" width="15.140625" style="2" customWidth="1"/>
    <col min="3595" max="3597" width="0" style="2" hidden="1" customWidth="1"/>
    <col min="3598" max="3840" width="11.42578125" style="2"/>
    <col min="3841" max="3841" width="20.5703125" style="2" customWidth="1"/>
    <col min="3842" max="3845" width="11.42578125" style="2" customWidth="1"/>
    <col min="3846" max="3846" width="21.140625" style="2" customWidth="1"/>
    <col min="3847" max="3847" width="20.85546875" style="2" customWidth="1"/>
    <col min="3848" max="3848" width="19.5703125" style="2" customWidth="1"/>
    <col min="3849" max="3849" width="21.5703125" style="2" customWidth="1"/>
    <col min="3850" max="3850" width="15.140625" style="2" customWidth="1"/>
    <col min="3851" max="3853" width="0" style="2" hidden="1" customWidth="1"/>
    <col min="3854" max="4096" width="11.42578125" style="2"/>
    <col min="4097" max="4097" width="20.5703125" style="2" customWidth="1"/>
    <col min="4098" max="4101" width="11.42578125" style="2" customWidth="1"/>
    <col min="4102" max="4102" width="21.140625" style="2" customWidth="1"/>
    <col min="4103" max="4103" width="20.85546875" style="2" customWidth="1"/>
    <col min="4104" max="4104" width="19.5703125" style="2" customWidth="1"/>
    <col min="4105" max="4105" width="21.5703125" style="2" customWidth="1"/>
    <col min="4106" max="4106" width="15.140625" style="2" customWidth="1"/>
    <col min="4107" max="4109" width="0" style="2" hidden="1" customWidth="1"/>
    <col min="4110" max="4352" width="11.42578125" style="2"/>
    <col min="4353" max="4353" width="20.5703125" style="2" customWidth="1"/>
    <col min="4354" max="4357" width="11.42578125" style="2" customWidth="1"/>
    <col min="4358" max="4358" width="21.140625" style="2" customWidth="1"/>
    <col min="4359" max="4359" width="20.85546875" style="2" customWidth="1"/>
    <col min="4360" max="4360" width="19.5703125" style="2" customWidth="1"/>
    <col min="4361" max="4361" width="21.5703125" style="2" customWidth="1"/>
    <col min="4362" max="4362" width="15.140625" style="2" customWidth="1"/>
    <col min="4363" max="4365" width="0" style="2" hidden="1" customWidth="1"/>
    <col min="4366" max="4608" width="11.42578125" style="2"/>
    <col min="4609" max="4609" width="20.5703125" style="2" customWidth="1"/>
    <col min="4610" max="4613" width="11.42578125" style="2" customWidth="1"/>
    <col min="4614" max="4614" width="21.140625" style="2" customWidth="1"/>
    <col min="4615" max="4615" width="20.85546875" style="2" customWidth="1"/>
    <col min="4616" max="4616" width="19.5703125" style="2" customWidth="1"/>
    <col min="4617" max="4617" width="21.5703125" style="2" customWidth="1"/>
    <col min="4618" max="4618" width="15.140625" style="2" customWidth="1"/>
    <col min="4619" max="4621" width="0" style="2" hidden="1" customWidth="1"/>
    <col min="4622" max="4864" width="11.42578125" style="2"/>
    <col min="4865" max="4865" width="20.5703125" style="2" customWidth="1"/>
    <col min="4866" max="4869" width="11.42578125" style="2" customWidth="1"/>
    <col min="4870" max="4870" width="21.140625" style="2" customWidth="1"/>
    <col min="4871" max="4871" width="20.85546875" style="2" customWidth="1"/>
    <col min="4872" max="4872" width="19.5703125" style="2" customWidth="1"/>
    <col min="4873" max="4873" width="21.5703125" style="2" customWidth="1"/>
    <col min="4874" max="4874" width="15.140625" style="2" customWidth="1"/>
    <col min="4875" max="4877" width="0" style="2" hidden="1" customWidth="1"/>
    <col min="4878" max="5120" width="11.42578125" style="2"/>
    <col min="5121" max="5121" width="20.5703125" style="2" customWidth="1"/>
    <col min="5122" max="5125" width="11.42578125" style="2" customWidth="1"/>
    <col min="5126" max="5126" width="21.140625" style="2" customWidth="1"/>
    <col min="5127" max="5127" width="20.85546875" style="2" customWidth="1"/>
    <col min="5128" max="5128" width="19.5703125" style="2" customWidth="1"/>
    <col min="5129" max="5129" width="21.5703125" style="2" customWidth="1"/>
    <col min="5130" max="5130" width="15.140625" style="2" customWidth="1"/>
    <col min="5131" max="5133" width="0" style="2" hidden="1" customWidth="1"/>
    <col min="5134" max="5376" width="11.42578125" style="2"/>
    <col min="5377" max="5377" width="20.5703125" style="2" customWidth="1"/>
    <col min="5378" max="5381" width="11.42578125" style="2" customWidth="1"/>
    <col min="5382" max="5382" width="21.140625" style="2" customWidth="1"/>
    <col min="5383" max="5383" width="20.85546875" style="2" customWidth="1"/>
    <col min="5384" max="5384" width="19.5703125" style="2" customWidth="1"/>
    <col min="5385" max="5385" width="21.5703125" style="2" customWidth="1"/>
    <col min="5386" max="5386" width="15.140625" style="2" customWidth="1"/>
    <col min="5387" max="5389" width="0" style="2" hidden="1" customWidth="1"/>
    <col min="5390" max="5632" width="11.42578125" style="2"/>
    <col min="5633" max="5633" width="20.5703125" style="2" customWidth="1"/>
    <col min="5634" max="5637" width="11.42578125" style="2" customWidth="1"/>
    <col min="5638" max="5638" width="21.140625" style="2" customWidth="1"/>
    <col min="5639" max="5639" width="20.85546875" style="2" customWidth="1"/>
    <col min="5640" max="5640" width="19.5703125" style="2" customWidth="1"/>
    <col min="5641" max="5641" width="21.5703125" style="2" customWidth="1"/>
    <col min="5642" max="5642" width="15.140625" style="2" customWidth="1"/>
    <col min="5643" max="5645" width="0" style="2" hidden="1" customWidth="1"/>
    <col min="5646" max="5888" width="11.42578125" style="2"/>
    <col min="5889" max="5889" width="20.5703125" style="2" customWidth="1"/>
    <col min="5890" max="5893" width="11.42578125" style="2" customWidth="1"/>
    <col min="5894" max="5894" width="21.140625" style="2" customWidth="1"/>
    <col min="5895" max="5895" width="20.85546875" style="2" customWidth="1"/>
    <col min="5896" max="5896" width="19.5703125" style="2" customWidth="1"/>
    <col min="5897" max="5897" width="21.5703125" style="2" customWidth="1"/>
    <col min="5898" max="5898" width="15.140625" style="2" customWidth="1"/>
    <col min="5899" max="5901" width="0" style="2" hidden="1" customWidth="1"/>
    <col min="5902" max="6144" width="11.42578125" style="2"/>
    <col min="6145" max="6145" width="20.5703125" style="2" customWidth="1"/>
    <col min="6146" max="6149" width="11.42578125" style="2" customWidth="1"/>
    <col min="6150" max="6150" width="21.140625" style="2" customWidth="1"/>
    <col min="6151" max="6151" width="20.85546875" style="2" customWidth="1"/>
    <col min="6152" max="6152" width="19.5703125" style="2" customWidth="1"/>
    <col min="6153" max="6153" width="21.5703125" style="2" customWidth="1"/>
    <col min="6154" max="6154" width="15.140625" style="2" customWidth="1"/>
    <col min="6155" max="6157" width="0" style="2" hidden="1" customWidth="1"/>
    <col min="6158" max="6400" width="11.42578125" style="2"/>
    <col min="6401" max="6401" width="20.5703125" style="2" customWidth="1"/>
    <col min="6402" max="6405" width="11.42578125" style="2" customWidth="1"/>
    <col min="6406" max="6406" width="21.140625" style="2" customWidth="1"/>
    <col min="6407" max="6407" width="20.85546875" style="2" customWidth="1"/>
    <col min="6408" max="6408" width="19.5703125" style="2" customWidth="1"/>
    <col min="6409" max="6409" width="21.5703125" style="2" customWidth="1"/>
    <col min="6410" max="6410" width="15.140625" style="2" customWidth="1"/>
    <col min="6411" max="6413" width="0" style="2" hidden="1" customWidth="1"/>
    <col min="6414" max="6656" width="11.42578125" style="2"/>
    <col min="6657" max="6657" width="20.5703125" style="2" customWidth="1"/>
    <col min="6658" max="6661" width="11.42578125" style="2" customWidth="1"/>
    <col min="6662" max="6662" width="21.140625" style="2" customWidth="1"/>
    <col min="6663" max="6663" width="20.85546875" style="2" customWidth="1"/>
    <col min="6664" max="6664" width="19.5703125" style="2" customWidth="1"/>
    <col min="6665" max="6665" width="21.5703125" style="2" customWidth="1"/>
    <col min="6666" max="6666" width="15.140625" style="2" customWidth="1"/>
    <col min="6667" max="6669" width="0" style="2" hidden="1" customWidth="1"/>
    <col min="6670" max="6912" width="11.42578125" style="2"/>
    <col min="6913" max="6913" width="20.5703125" style="2" customWidth="1"/>
    <col min="6914" max="6917" width="11.42578125" style="2" customWidth="1"/>
    <col min="6918" max="6918" width="21.140625" style="2" customWidth="1"/>
    <col min="6919" max="6919" width="20.85546875" style="2" customWidth="1"/>
    <col min="6920" max="6920" width="19.5703125" style="2" customWidth="1"/>
    <col min="6921" max="6921" width="21.5703125" style="2" customWidth="1"/>
    <col min="6922" max="6922" width="15.140625" style="2" customWidth="1"/>
    <col min="6923" max="6925" width="0" style="2" hidden="1" customWidth="1"/>
    <col min="6926" max="7168" width="11.42578125" style="2"/>
    <col min="7169" max="7169" width="20.5703125" style="2" customWidth="1"/>
    <col min="7170" max="7173" width="11.42578125" style="2" customWidth="1"/>
    <col min="7174" max="7174" width="21.140625" style="2" customWidth="1"/>
    <col min="7175" max="7175" width="20.85546875" style="2" customWidth="1"/>
    <col min="7176" max="7176" width="19.5703125" style="2" customWidth="1"/>
    <col min="7177" max="7177" width="21.5703125" style="2" customWidth="1"/>
    <col min="7178" max="7178" width="15.140625" style="2" customWidth="1"/>
    <col min="7179" max="7181" width="0" style="2" hidden="1" customWidth="1"/>
    <col min="7182" max="7424" width="11.42578125" style="2"/>
    <col min="7425" max="7425" width="20.5703125" style="2" customWidth="1"/>
    <col min="7426" max="7429" width="11.42578125" style="2" customWidth="1"/>
    <col min="7430" max="7430" width="21.140625" style="2" customWidth="1"/>
    <col min="7431" max="7431" width="20.85546875" style="2" customWidth="1"/>
    <col min="7432" max="7432" width="19.5703125" style="2" customWidth="1"/>
    <col min="7433" max="7433" width="21.5703125" style="2" customWidth="1"/>
    <col min="7434" max="7434" width="15.140625" style="2" customWidth="1"/>
    <col min="7435" max="7437" width="0" style="2" hidden="1" customWidth="1"/>
    <col min="7438" max="7680" width="11.42578125" style="2"/>
    <col min="7681" max="7681" width="20.5703125" style="2" customWidth="1"/>
    <col min="7682" max="7685" width="11.42578125" style="2" customWidth="1"/>
    <col min="7686" max="7686" width="21.140625" style="2" customWidth="1"/>
    <col min="7687" max="7687" width="20.85546875" style="2" customWidth="1"/>
    <col min="7688" max="7688" width="19.5703125" style="2" customWidth="1"/>
    <col min="7689" max="7689" width="21.5703125" style="2" customWidth="1"/>
    <col min="7690" max="7690" width="15.140625" style="2" customWidth="1"/>
    <col min="7691" max="7693" width="0" style="2" hidden="1" customWidth="1"/>
    <col min="7694" max="7936" width="11.42578125" style="2"/>
    <col min="7937" max="7937" width="20.5703125" style="2" customWidth="1"/>
    <col min="7938" max="7941" width="11.42578125" style="2" customWidth="1"/>
    <col min="7942" max="7942" width="21.140625" style="2" customWidth="1"/>
    <col min="7943" max="7943" width="20.85546875" style="2" customWidth="1"/>
    <col min="7944" max="7944" width="19.5703125" style="2" customWidth="1"/>
    <col min="7945" max="7945" width="21.5703125" style="2" customWidth="1"/>
    <col min="7946" max="7946" width="15.140625" style="2" customWidth="1"/>
    <col min="7947" max="7949" width="0" style="2" hidden="1" customWidth="1"/>
    <col min="7950" max="8192" width="11.42578125" style="2"/>
    <col min="8193" max="8193" width="20.5703125" style="2" customWidth="1"/>
    <col min="8194" max="8197" width="11.42578125" style="2" customWidth="1"/>
    <col min="8198" max="8198" width="21.140625" style="2" customWidth="1"/>
    <col min="8199" max="8199" width="20.85546875" style="2" customWidth="1"/>
    <col min="8200" max="8200" width="19.5703125" style="2" customWidth="1"/>
    <col min="8201" max="8201" width="21.5703125" style="2" customWidth="1"/>
    <col min="8202" max="8202" width="15.140625" style="2" customWidth="1"/>
    <col min="8203" max="8205" width="0" style="2" hidden="1" customWidth="1"/>
    <col min="8206" max="8448" width="11.42578125" style="2"/>
    <col min="8449" max="8449" width="20.5703125" style="2" customWidth="1"/>
    <col min="8450" max="8453" width="11.42578125" style="2" customWidth="1"/>
    <col min="8454" max="8454" width="21.140625" style="2" customWidth="1"/>
    <col min="8455" max="8455" width="20.85546875" style="2" customWidth="1"/>
    <col min="8456" max="8456" width="19.5703125" style="2" customWidth="1"/>
    <col min="8457" max="8457" width="21.5703125" style="2" customWidth="1"/>
    <col min="8458" max="8458" width="15.140625" style="2" customWidth="1"/>
    <col min="8459" max="8461" width="0" style="2" hidden="1" customWidth="1"/>
    <col min="8462" max="8704" width="11.42578125" style="2"/>
    <col min="8705" max="8705" width="20.5703125" style="2" customWidth="1"/>
    <col min="8706" max="8709" width="11.42578125" style="2" customWidth="1"/>
    <col min="8710" max="8710" width="21.140625" style="2" customWidth="1"/>
    <col min="8711" max="8711" width="20.85546875" style="2" customWidth="1"/>
    <col min="8712" max="8712" width="19.5703125" style="2" customWidth="1"/>
    <col min="8713" max="8713" width="21.5703125" style="2" customWidth="1"/>
    <col min="8714" max="8714" width="15.140625" style="2" customWidth="1"/>
    <col min="8715" max="8717" width="0" style="2" hidden="1" customWidth="1"/>
    <col min="8718" max="8960" width="11.42578125" style="2"/>
    <col min="8961" max="8961" width="20.5703125" style="2" customWidth="1"/>
    <col min="8962" max="8965" width="11.42578125" style="2" customWidth="1"/>
    <col min="8966" max="8966" width="21.140625" style="2" customWidth="1"/>
    <col min="8967" max="8967" width="20.85546875" style="2" customWidth="1"/>
    <col min="8968" max="8968" width="19.5703125" style="2" customWidth="1"/>
    <col min="8969" max="8969" width="21.5703125" style="2" customWidth="1"/>
    <col min="8970" max="8970" width="15.140625" style="2" customWidth="1"/>
    <col min="8971" max="8973" width="0" style="2" hidden="1" customWidth="1"/>
    <col min="8974" max="9216" width="11.42578125" style="2"/>
    <col min="9217" max="9217" width="20.5703125" style="2" customWidth="1"/>
    <col min="9218" max="9221" width="11.42578125" style="2" customWidth="1"/>
    <col min="9222" max="9222" width="21.140625" style="2" customWidth="1"/>
    <col min="9223" max="9223" width="20.85546875" style="2" customWidth="1"/>
    <col min="9224" max="9224" width="19.5703125" style="2" customWidth="1"/>
    <col min="9225" max="9225" width="21.5703125" style="2" customWidth="1"/>
    <col min="9226" max="9226" width="15.140625" style="2" customWidth="1"/>
    <col min="9227" max="9229" width="0" style="2" hidden="1" customWidth="1"/>
    <col min="9230" max="9472" width="11.42578125" style="2"/>
    <col min="9473" max="9473" width="20.5703125" style="2" customWidth="1"/>
    <col min="9474" max="9477" width="11.42578125" style="2" customWidth="1"/>
    <col min="9478" max="9478" width="21.140625" style="2" customWidth="1"/>
    <col min="9479" max="9479" width="20.85546875" style="2" customWidth="1"/>
    <col min="9480" max="9480" width="19.5703125" style="2" customWidth="1"/>
    <col min="9481" max="9481" width="21.5703125" style="2" customWidth="1"/>
    <col min="9482" max="9482" width="15.140625" style="2" customWidth="1"/>
    <col min="9483" max="9485" width="0" style="2" hidden="1" customWidth="1"/>
    <col min="9486" max="9728" width="11.42578125" style="2"/>
    <col min="9729" max="9729" width="20.5703125" style="2" customWidth="1"/>
    <col min="9730" max="9733" width="11.42578125" style="2" customWidth="1"/>
    <col min="9734" max="9734" width="21.140625" style="2" customWidth="1"/>
    <col min="9735" max="9735" width="20.85546875" style="2" customWidth="1"/>
    <col min="9736" max="9736" width="19.5703125" style="2" customWidth="1"/>
    <col min="9737" max="9737" width="21.5703125" style="2" customWidth="1"/>
    <col min="9738" max="9738" width="15.140625" style="2" customWidth="1"/>
    <col min="9739" max="9741" width="0" style="2" hidden="1" customWidth="1"/>
    <col min="9742" max="9984" width="11.42578125" style="2"/>
    <col min="9985" max="9985" width="20.5703125" style="2" customWidth="1"/>
    <col min="9986" max="9989" width="11.42578125" style="2" customWidth="1"/>
    <col min="9990" max="9990" width="21.140625" style="2" customWidth="1"/>
    <col min="9991" max="9991" width="20.85546875" style="2" customWidth="1"/>
    <col min="9992" max="9992" width="19.5703125" style="2" customWidth="1"/>
    <col min="9993" max="9993" width="21.5703125" style="2" customWidth="1"/>
    <col min="9994" max="9994" width="15.140625" style="2" customWidth="1"/>
    <col min="9995" max="9997" width="0" style="2" hidden="1" customWidth="1"/>
    <col min="9998" max="10240" width="11.42578125" style="2"/>
    <col min="10241" max="10241" width="20.5703125" style="2" customWidth="1"/>
    <col min="10242" max="10245" width="11.42578125" style="2" customWidth="1"/>
    <col min="10246" max="10246" width="21.140625" style="2" customWidth="1"/>
    <col min="10247" max="10247" width="20.85546875" style="2" customWidth="1"/>
    <col min="10248" max="10248" width="19.5703125" style="2" customWidth="1"/>
    <col min="10249" max="10249" width="21.5703125" style="2" customWidth="1"/>
    <col min="10250" max="10250" width="15.140625" style="2" customWidth="1"/>
    <col min="10251" max="10253" width="0" style="2" hidden="1" customWidth="1"/>
    <col min="10254" max="10496" width="11.42578125" style="2"/>
    <col min="10497" max="10497" width="20.5703125" style="2" customWidth="1"/>
    <col min="10498" max="10501" width="11.42578125" style="2" customWidth="1"/>
    <col min="10502" max="10502" width="21.140625" style="2" customWidth="1"/>
    <col min="10503" max="10503" width="20.85546875" style="2" customWidth="1"/>
    <col min="10504" max="10504" width="19.5703125" style="2" customWidth="1"/>
    <col min="10505" max="10505" width="21.5703125" style="2" customWidth="1"/>
    <col min="10506" max="10506" width="15.140625" style="2" customWidth="1"/>
    <col min="10507" max="10509" width="0" style="2" hidden="1" customWidth="1"/>
    <col min="10510" max="10752" width="11.42578125" style="2"/>
    <col min="10753" max="10753" width="20.5703125" style="2" customWidth="1"/>
    <col min="10754" max="10757" width="11.42578125" style="2" customWidth="1"/>
    <col min="10758" max="10758" width="21.140625" style="2" customWidth="1"/>
    <col min="10759" max="10759" width="20.85546875" style="2" customWidth="1"/>
    <col min="10760" max="10760" width="19.5703125" style="2" customWidth="1"/>
    <col min="10761" max="10761" width="21.5703125" style="2" customWidth="1"/>
    <col min="10762" max="10762" width="15.140625" style="2" customWidth="1"/>
    <col min="10763" max="10765" width="0" style="2" hidden="1" customWidth="1"/>
    <col min="10766" max="11008" width="11.42578125" style="2"/>
    <col min="11009" max="11009" width="20.5703125" style="2" customWidth="1"/>
    <col min="11010" max="11013" width="11.42578125" style="2" customWidth="1"/>
    <col min="11014" max="11014" width="21.140625" style="2" customWidth="1"/>
    <col min="11015" max="11015" width="20.85546875" style="2" customWidth="1"/>
    <col min="11016" max="11016" width="19.5703125" style="2" customWidth="1"/>
    <col min="11017" max="11017" width="21.5703125" style="2" customWidth="1"/>
    <col min="11018" max="11018" width="15.140625" style="2" customWidth="1"/>
    <col min="11019" max="11021" width="0" style="2" hidden="1" customWidth="1"/>
    <col min="11022" max="11264" width="11.42578125" style="2"/>
    <col min="11265" max="11265" width="20.5703125" style="2" customWidth="1"/>
    <col min="11266" max="11269" width="11.42578125" style="2" customWidth="1"/>
    <col min="11270" max="11270" width="21.140625" style="2" customWidth="1"/>
    <col min="11271" max="11271" width="20.85546875" style="2" customWidth="1"/>
    <col min="11272" max="11272" width="19.5703125" style="2" customWidth="1"/>
    <col min="11273" max="11273" width="21.5703125" style="2" customWidth="1"/>
    <col min="11274" max="11274" width="15.140625" style="2" customWidth="1"/>
    <col min="11275" max="11277" width="0" style="2" hidden="1" customWidth="1"/>
    <col min="11278" max="11520" width="11.42578125" style="2"/>
    <col min="11521" max="11521" width="20.5703125" style="2" customWidth="1"/>
    <col min="11522" max="11525" width="11.42578125" style="2" customWidth="1"/>
    <col min="11526" max="11526" width="21.140625" style="2" customWidth="1"/>
    <col min="11527" max="11527" width="20.85546875" style="2" customWidth="1"/>
    <col min="11528" max="11528" width="19.5703125" style="2" customWidth="1"/>
    <col min="11529" max="11529" width="21.5703125" style="2" customWidth="1"/>
    <col min="11530" max="11530" width="15.140625" style="2" customWidth="1"/>
    <col min="11531" max="11533" width="0" style="2" hidden="1" customWidth="1"/>
    <col min="11534" max="11776" width="11.42578125" style="2"/>
    <col min="11777" max="11777" width="20.5703125" style="2" customWidth="1"/>
    <col min="11778" max="11781" width="11.42578125" style="2" customWidth="1"/>
    <col min="11782" max="11782" width="21.140625" style="2" customWidth="1"/>
    <col min="11783" max="11783" width="20.85546875" style="2" customWidth="1"/>
    <col min="11784" max="11784" width="19.5703125" style="2" customWidth="1"/>
    <col min="11785" max="11785" width="21.5703125" style="2" customWidth="1"/>
    <col min="11786" max="11786" width="15.140625" style="2" customWidth="1"/>
    <col min="11787" max="11789" width="0" style="2" hidden="1" customWidth="1"/>
    <col min="11790" max="12032" width="11.42578125" style="2"/>
    <col min="12033" max="12033" width="20.5703125" style="2" customWidth="1"/>
    <col min="12034" max="12037" width="11.42578125" style="2" customWidth="1"/>
    <col min="12038" max="12038" width="21.140625" style="2" customWidth="1"/>
    <col min="12039" max="12039" width="20.85546875" style="2" customWidth="1"/>
    <col min="12040" max="12040" width="19.5703125" style="2" customWidth="1"/>
    <col min="12041" max="12041" width="21.5703125" style="2" customWidth="1"/>
    <col min="12042" max="12042" width="15.140625" style="2" customWidth="1"/>
    <col min="12043" max="12045" width="0" style="2" hidden="1" customWidth="1"/>
    <col min="12046" max="12288" width="11.42578125" style="2"/>
    <col min="12289" max="12289" width="20.5703125" style="2" customWidth="1"/>
    <col min="12290" max="12293" width="11.42578125" style="2" customWidth="1"/>
    <col min="12294" max="12294" width="21.140625" style="2" customWidth="1"/>
    <col min="12295" max="12295" width="20.85546875" style="2" customWidth="1"/>
    <col min="12296" max="12296" width="19.5703125" style="2" customWidth="1"/>
    <col min="12297" max="12297" width="21.5703125" style="2" customWidth="1"/>
    <col min="12298" max="12298" width="15.140625" style="2" customWidth="1"/>
    <col min="12299" max="12301" width="0" style="2" hidden="1" customWidth="1"/>
    <col min="12302" max="12544" width="11.42578125" style="2"/>
    <col min="12545" max="12545" width="20.5703125" style="2" customWidth="1"/>
    <col min="12546" max="12549" width="11.42578125" style="2" customWidth="1"/>
    <col min="12550" max="12550" width="21.140625" style="2" customWidth="1"/>
    <col min="12551" max="12551" width="20.85546875" style="2" customWidth="1"/>
    <col min="12552" max="12552" width="19.5703125" style="2" customWidth="1"/>
    <col min="12553" max="12553" width="21.5703125" style="2" customWidth="1"/>
    <col min="12554" max="12554" width="15.140625" style="2" customWidth="1"/>
    <col min="12555" max="12557" width="0" style="2" hidden="1" customWidth="1"/>
    <col min="12558" max="12800" width="11.42578125" style="2"/>
    <col min="12801" max="12801" width="20.5703125" style="2" customWidth="1"/>
    <col min="12802" max="12805" width="11.42578125" style="2" customWidth="1"/>
    <col min="12806" max="12806" width="21.140625" style="2" customWidth="1"/>
    <col min="12807" max="12807" width="20.85546875" style="2" customWidth="1"/>
    <col min="12808" max="12808" width="19.5703125" style="2" customWidth="1"/>
    <col min="12809" max="12809" width="21.5703125" style="2" customWidth="1"/>
    <col min="12810" max="12810" width="15.140625" style="2" customWidth="1"/>
    <col min="12811" max="12813" width="0" style="2" hidden="1" customWidth="1"/>
    <col min="12814" max="13056" width="11.42578125" style="2"/>
    <col min="13057" max="13057" width="20.5703125" style="2" customWidth="1"/>
    <col min="13058" max="13061" width="11.42578125" style="2" customWidth="1"/>
    <col min="13062" max="13062" width="21.140625" style="2" customWidth="1"/>
    <col min="13063" max="13063" width="20.85546875" style="2" customWidth="1"/>
    <col min="13064" max="13064" width="19.5703125" style="2" customWidth="1"/>
    <col min="13065" max="13065" width="21.5703125" style="2" customWidth="1"/>
    <col min="13066" max="13066" width="15.140625" style="2" customWidth="1"/>
    <col min="13067" max="13069" width="0" style="2" hidden="1" customWidth="1"/>
    <col min="13070" max="13312" width="11.42578125" style="2"/>
    <col min="13313" max="13313" width="20.5703125" style="2" customWidth="1"/>
    <col min="13314" max="13317" width="11.42578125" style="2" customWidth="1"/>
    <col min="13318" max="13318" width="21.140625" style="2" customWidth="1"/>
    <col min="13319" max="13319" width="20.85546875" style="2" customWidth="1"/>
    <col min="13320" max="13320" width="19.5703125" style="2" customWidth="1"/>
    <col min="13321" max="13321" width="21.5703125" style="2" customWidth="1"/>
    <col min="13322" max="13322" width="15.140625" style="2" customWidth="1"/>
    <col min="13323" max="13325" width="0" style="2" hidden="1" customWidth="1"/>
    <col min="13326" max="13568" width="11.42578125" style="2"/>
    <col min="13569" max="13569" width="20.5703125" style="2" customWidth="1"/>
    <col min="13570" max="13573" width="11.42578125" style="2" customWidth="1"/>
    <col min="13574" max="13574" width="21.140625" style="2" customWidth="1"/>
    <col min="13575" max="13575" width="20.85546875" style="2" customWidth="1"/>
    <col min="13576" max="13576" width="19.5703125" style="2" customWidth="1"/>
    <col min="13577" max="13577" width="21.5703125" style="2" customWidth="1"/>
    <col min="13578" max="13578" width="15.140625" style="2" customWidth="1"/>
    <col min="13579" max="13581" width="0" style="2" hidden="1" customWidth="1"/>
    <col min="13582" max="13824" width="11.42578125" style="2"/>
    <col min="13825" max="13825" width="20.5703125" style="2" customWidth="1"/>
    <col min="13826" max="13829" width="11.42578125" style="2" customWidth="1"/>
    <col min="13830" max="13830" width="21.140625" style="2" customWidth="1"/>
    <col min="13831" max="13831" width="20.85546875" style="2" customWidth="1"/>
    <col min="13832" max="13832" width="19.5703125" style="2" customWidth="1"/>
    <col min="13833" max="13833" width="21.5703125" style="2" customWidth="1"/>
    <col min="13834" max="13834" width="15.140625" style="2" customWidth="1"/>
    <col min="13835" max="13837" width="0" style="2" hidden="1" customWidth="1"/>
    <col min="13838" max="14080" width="11.42578125" style="2"/>
    <col min="14081" max="14081" width="20.5703125" style="2" customWidth="1"/>
    <col min="14082" max="14085" width="11.42578125" style="2" customWidth="1"/>
    <col min="14086" max="14086" width="21.140625" style="2" customWidth="1"/>
    <col min="14087" max="14087" width="20.85546875" style="2" customWidth="1"/>
    <col min="14088" max="14088" width="19.5703125" style="2" customWidth="1"/>
    <col min="14089" max="14089" width="21.5703125" style="2" customWidth="1"/>
    <col min="14090" max="14090" width="15.140625" style="2" customWidth="1"/>
    <col min="14091" max="14093" width="0" style="2" hidden="1" customWidth="1"/>
    <col min="14094" max="14336" width="11.42578125" style="2"/>
    <col min="14337" max="14337" width="20.5703125" style="2" customWidth="1"/>
    <col min="14338" max="14341" width="11.42578125" style="2" customWidth="1"/>
    <col min="14342" max="14342" width="21.140625" style="2" customWidth="1"/>
    <col min="14343" max="14343" width="20.85546875" style="2" customWidth="1"/>
    <col min="14344" max="14344" width="19.5703125" style="2" customWidth="1"/>
    <col min="14345" max="14345" width="21.5703125" style="2" customWidth="1"/>
    <col min="14346" max="14346" width="15.140625" style="2" customWidth="1"/>
    <col min="14347" max="14349" width="0" style="2" hidden="1" customWidth="1"/>
    <col min="14350" max="14592" width="11.42578125" style="2"/>
    <col min="14593" max="14593" width="20.5703125" style="2" customWidth="1"/>
    <col min="14594" max="14597" width="11.42578125" style="2" customWidth="1"/>
    <col min="14598" max="14598" width="21.140625" style="2" customWidth="1"/>
    <col min="14599" max="14599" width="20.85546875" style="2" customWidth="1"/>
    <col min="14600" max="14600" width="19.5703125" style="2" customWidth="1"/>
    <col min="14601" max="14601" width="21.5703125" style="2" customWidth="1"/>
    <col min="14602" max="14602" width="15.140625" style="2" customWidth="1"/>
    <col min="14603" max="14605" width="0" style="2" hidden="1" customWidth="1"/>
    <col min="14606" max="14848" width="11.42578125" style="2"/>
    <col min="14849" max="14849" width="20.5703125" style="2" customWidth="1"/>
    <col min="14850" max="14853" width="11.42578125" style="2" customWidth="1"/>
    <col min="14854" max="14854" width="21.140625" style="2" customWidth="1"/>
    <col min="14855" max="14855" width="20.85546875" style="2" customWidth="1"/>
    <col min="14856" max="14856" width="19.5703125" style="2" customWidth="1"/>
    <col min="14857" max="14857" width="21.5703125" style="2" customWidth="1"/>
    <col min="14858" max="14858" width="15.140625" style="2" customWidth="1"/>
    <col min="14859" max="14861" width="0" style="2" hidden="1" customWidth="1"/>
    <col min="14862" max="15104" width="11.42578125" style="2"/>
    <col min="15105" max="15105" width="20.5703125" style="2" customWidth="1"/>
    <col min="15106" max="15109" width="11.42578125" style="2" customWidth="1"/>
    <col min="15110" max="15110" width="21.140625" style="2" customWidth="1"/>
    <col min="15111" max="15111" width="20.85546875" style="2" customWidth="1"/>
    <col min="15112" max="15112" width="19.5703125" style="2" customWidth="1"/>
    <col min="15113" max="15113" width="21.5703125" style="2" customWidth="1"/>
    <col min="15114" max="15114" width="15.140625" style="2" customWidth="1"/>
    <col min="15115" max="15117" width="0" style="2" hidden="1" customWidth="1"/>
    <col min="15118" max="15360" width="11.42578125" style="2"/>
    <col min="15361" max="15361" width="20.5703125" style="2" customWidth="1"/>
    <col min="15362" max="15365" width="11.42578125" style="2" customWidth="1"/>
    <col min="15366" max="15366" width="21.140625" style="2" customWidth="1"/>
    <col min="15367" max="15367" width="20.85546875" style="2" customWidth="1"/>
    <col min="15368" max="15368" width="19.5703125" style="2" customWidth="1"/>
    <col min="15369" max="15369" width="21.5703125" style="2" customWidth="1"/>
    <col min="15370" max="15370" width="15.140625" style="2" customWidth="1"/>
    <col min="15371" max="15373" width="0" style="2" hidden="1" customWidth="1"/>
    <col min="15374" max="15616" width="11.42578125" style="2"/>
    <col min="15617" max="15617" width="20.5703125" style="2" customWidth="1"/>
    <col min="15618" max="15621" width="11.42578125" style="2" customWidth="1"/>
    <col min="15622" max="15622" width="21.140625" style="2" customWidth="1"/>
    <col min="15623" max="15623" width="20.85546875" style="2" customWidth="1"/>
    <col min="15624" max="15624" width="19.5703125" style="2" customWidth="1"/>
    <col min="15625" max="15625" width="21.5703125" style="2" customWidth="1"/>
    <col min="15626" max="15626" width="15.140625" style="2" customWidth="1"/>
    <col min="15627" max="15629" width="0" style="2" hidden="1" customWidth="1"/>
    <col min="15630" max="15872" width="11.42578125" style="2"/>
    <col min="15873" max="15873" width="20.5703125" style="2" customWidth="1"/>
    <col min="15874" max="15877" width="11.42578125" style="2" customWidth="1"/>
    <col min="15878" max="15878" width="21.140625" style="2" customWidth="1"/>
    <col min="15879" max="15879" width="20.85546875" style="2" customWidth="1"/>
    <col min="15880" max="15880" width="19.5703125" style="2" customWidth="1"/>
    <col min="15881" max="15881" width="21.5703125" style="2" customWidth="1"/>
    <col min="15882" max="15882" width="15.140625" style="2" customWidth="1"/>
    <col min="15883" max="15885" width="0" style="2" hidden="1" customWidth="1"/>
    <col min="15886" max="16128" width="11.42578125" style="2"/>
    <col min="16129" max="16129" width="20.5703125" style="2" customWidth="1"/>
    <col min="16130" max="16133" width="11.42578125" style="2" customWidth="1"/>
    <col min="16134" max="16134" width="21.140625" style="2" customWidth="1"/>
    <col min="16135" max="16135" width="20.85546875" style="2" customWidth="1"/>
    <col min="16136" max="16136" width="19.5703125" style="2" customWidth="1"/>
    <col min="16137" max="16137" width="21.5703125" style="2" customWidth="1"/>
    <col min="16138" max="16138" width="15.140625" style="2" customWidth="1"/>
    <col min="16139" max="16141" width="0" style="2" hidden="1" customWidth="1"/>
    <col min="16142" max="16384" width="11.42578125" style="2"/>
  </cols>
  <sheetData>
    <row r="1" spans="1:18" ht="15" thickBot="1" x14ac:dyDescent="0.25">
      <c r="A1" s="347"/>
      <c r="B1" s="348"/>
      <c r="C1" s="348"/>
      <c r="D1" s="348"/>
      <c r="E1" s="348"/>
      <c r="F1" s="348"/>
      <c r="G1" s="348"/>
      <c r="H1" s="348"/>
      <c r="I1" s="348"/>
      <c r="J1" s="349"/>
      <c r="K1" s="1" t="s">
        <v>0</v>
      </c>
      <c r="L1" s="1" t="s">
        <v>1</v>
      </c>
      <c r="M1" s="1" t="s">
        <v>2</v>
      </c>
      <c r="P1" s="3" t="s">
        <v>3</v>
      </c>
    </row>
    <row r="2" spans="1:18" ht="28.5" x14ac:dyDescent="0.2">
      <c r="A2" s="350"/>
      <c r="B2" s="353" t="s">
        <v>4</v>
      </c>
      <c r="C2" s="354"/>
      <c r="D2" s="354"/>
      <c r="E2" s="354"/>
      <c r="F2" s="354"/>
      <c r="G2" s="354"/>
      <c r="H2" s="355"/>
      <c r="I2" s="359" t="s">
        <v>882</v>
      </c>
      <c r="J2" s="360"/>
      <c r="K2" s="1" t="s">
        <v>6</v>
      </c>
      <c r="L2" s="1" t="s">
        <v>7</v>
      </c>
      <c r="M2" s="1" t="s">
        <v>8</v>
      </c>
      <c r="P2" s="3" t="s">
        <v>9</v>
      </c>
    </row>
    <row r="3" spans="1:18" ht="28.5" x14ac:dyDescent="0.2">
      <c r="A3" s="351"/>
      <c r="B3" s="356"/>
      <c r="C3" s="357"/>
      <c r="D3" s="357"/>
      <c r="E3" s="357"/>
      <c r="F3" s="357"/>
      <c r="G3" s="357"/>
      <c r="H3" s="358"/>
      <c r="I3" s="361" t="s">
        <v>10</v>
      </c>
      <c r="J3" s="362"/>
      <c r="K3" s="1" t="s">
        <v>11</v>
      </c>
      <c r="L3" s="1"/>
      <c r="M3" s="1" t="s">
        <v>12</v>
      </c>
      <c r="P3" s="3" t="s">
        <v>13</v>
      </c>
    </row>
    <row r="4" spans="1:18" ht="16.5" thickBot="1" x14ac:dyDescent="0.25">
      <c r="A4" s="352"/>
      <c r="B4" s="363" t="s">
        <v>14</v>
      </c>
      <c r="C4" s="364"/>
      <c r="D4" s="364"/>
      <c r="E4" s="364"/>
      <c r="F4" s="364"/>
      <c r="G4" s="364"/>
      <c r="H4" s="365"/>
      <c r="I4" s="366" t="s">
        <v>15</v>
      </c>
      <c r="J4" s="367"/>
      <c r="M4" s="1" t="s">
        <v>16</v>
      </c>
      <c r="P4" s="3" t="s">
        <v>1</v>
      </c>
    </row>
    <row r="5" spans="1:18" ht="16.5" thickBot="1" x14ac:dyDescent="0.25">
      <c r="A5" s="45"/>
      <c r="B5" s="4"/>
      <c r="C5" s="4"/>
      <c r="D5" s="4"/>
      <c r="E5" s="4"/>
      <c r="F5" s="4"/>
      <c r="G5" s="4"/>
      <c r="H5" s="4"/>
      <c r="I5" s="4"/>
      <c r="J5" s="5"/>
      <c r="M5" s="1"/>
      <c r="P5" s="3" t="s">
        <v>7</v>
      </c>
    </row>
    <row r="6" spans="1:18" ht="16.5" thickBot="1" x14ac:dyDescent="0.25">
      <c r="A6" s="368" t="s">
        <v>17</v>
      </c>
      <c r="B6" s="369"/>
      <c r="C6" s="369"/>
      <c r="D6" s="369"/>
      <c r="E6" s="369"/>
      <c r="F6" s="369"/>
      <c r="G6" s="369"/>
      <c r="H6" s="369"/>
      <c r="I6" s="369"/>
      <c r="J6" s="370"/>
    </row>
    <row r="7" spans="1:18" s="8" customFormat="1" ht="20.45" customHeight="1" x14ac:dyDescent="0.2">
      <c r="A7" s="6" t="s">
        <v>18</v>
      </c>
      <c r="B7" s="371" t="s">
        <v>19</v>
      </c>
      <c r="C7" s="371"/>
      <c r="D7" s="371"/>
      <c r="E7" s="371"/>
      <c r="F7" s="371"/>
      <c r="G7" s="371"/>
      <c r="H7" s="371"/>
      <c r="I7" s="7" t="s">
        <v>20</v>
      </c>
      <c r="J7" s="22" t="s">
        <v>3</v>
      </c>
      <c r="M7" s="9"/>
    </row>
    <row r="8" spans="1:18" s="8" customFormat="1" ht="32.25" thickBot="1" x14ac:dyDescent="0.25">
      <c r="A8" s="10" t="s">
        <v>21</v>
      </c>
      <c r="B8" s="372" t="s">
        <v>889</v>
      </c>
      <c r="C8" s="373"/>
      <c r="D8" s="373"/>
      <c r="E8" s="373"/>
      <c r="F8" s="373"/>
      <c r="G8" s="373"/>
      <c r="H8" s="374"/>
      <c r="I8" s="11" t="s">
        <v>22</v>
      </c>
      <c r="J8" s="23" t="s">
        <v>1</v>
      </c>
      <c r="M8" s="9"/>
    </row>
    <row r="9" spans="1:18" ht="13.5" thickBot="1" x14ac:dyDescent="0.25">
      <c r="A9" s="375"/>
      <c r="B9" s="376"/>
      <c r="C9" s="376"/>
      <c r="D9" s="376"/>
      <c r="E9" s="376"/>
      <c r="F9" s="376"/>
      <c r="G9" s="376"/>
      <c r="H9" s="376"/>
      <c r="I9" s="376"/>
      <c r="J9" s="377"/>
    </row>
    <row r="10" spans="1:18" ht="61.5" customHeight="1" x14ac:dyDescent="0.2">
      <c r="A10" s="6" t="s">
        <v>23</v>
      </c>
      <c r="B10" s="378" t="s">
        <v>759</v>
      </c>
      <c r="C10" s="379"/>
      <c r="D10" s="379"/>
      <c r="E10" s="379"/>
      <c r="F10" s="380"/>
      <c r="G10" s="7" t="s">
        <v>24</v>
      </c>
      <c r="H10" s="381" t="s">
        <v>871</v>
      </c>
      <c r="I10" s="382"/>
      <c r="J10" s="383"/>
    </row>
    <row r="11" spans="1:18" ht="47.25" x14ac:dyDescent="0.2">
      <c r="A11" s="46" t="s">
        <v>25</v>
      </c>
      <c r="B11" s="384" t="s">
        <v>833</v>
      </c>
      <c r="C11" s="385"/>
      <c r="D11" s="385"/>
      <c r="E11" s="385"/>
      <c r="F11" s="386"/>
      <c r="G11" s="47" t="s">
        <v>26</v>
      </c>
      <c r="H11" s="381" t="s">
        <v>760</v>
      </c>
      <c r="I11" s="382"/>
      <c r="J11" s="383"/>
    </row>
    <row r="12" spans="1:18" ht="68.25" customHeight="1" x14ac:dyDescent="0.2">
      <c r="A12" s="46" t="s">
        <v>27</v>
      </c>
      <c r="B12" s="387" t="s">
        <v>758</v>
      </c>
      <c r="C12" s="388"/>
      <c r="D12" s="388"/>
      <c r="E12" s="388"/>
      <c r="F12" s="389"/>
      <c r="G12" s="47" t="s">
        <v>28</v>
      </c>
      <c r="H12" s="381" t="s">
        <v>50</v>
      </c>
      <c r="I12" s="382"/>
      <c r="J12" s="383"/>
    </row>
    <row r="13" spans="1:18" ht="47.25" x14ac:dyDescent="0.2">
      <c r="A13" s="46" t="s">
        <v>29</v>
      </c>
      <c r="B13" s="387" t="s">
        <v>899</v>
      </c>
      <c r="C13" s="388"/>
      <c r="D13" s="388"/>
      <c r="E13" s="388"/>
      <c r="F13" s="389"/>
      <c r="G13" s="47" t="s">
        <v>30</v>
      </c>
      <c r="H13" s="390" t="s">
        <v>761</v>
      </c>
      <c r="I13" s="390"/>
      <c r="J13" s="391"/>
    </row>
    <row r="14" spans="1:18" ht="47.25" customHeight="1" x14ac:dyDescent="0.2">
      <c r="A14" s="46" t="s">
        <v>31</v>
      </c>
      <c r="B14" s="387" t="s">
        <v>900</v>
      </c>
      <c r="C14" s="388"/>
      <c r="D14" s="388"/>
      <c r="E14" s="388"/>
      <c r="F14" s="389"/>
      <c r="G14" s="47" t="s">
        <v>32</v>
      </c>
      <c r="H14" s="390" t="s">
        <v>33</v>
      </c>
      <c r="I14" s="390"/>
      <c r="J14" s="391"/>
      <c r="P14" s="8"/>
      <c r="Q14" s="8"/>
      <c r="R14" s="8"/>
    </row>
    <row r="15" spans="1:18" x14ac:dyDescent="0.2">
      <c r="A15" s="392" t="s">
        <v>34</v>
      </c>
      <c r="B15" s="453">
        <v>14</v>
      </c>
      <c r="C15" s="454"/>
      <c r="D15" s="397" t="s">
        <v>35</v>
      </c>
      <c r="E15" s="397"/>
      <c r="F15" s="390">
        <v>9</v>
      </c>
      <c r="G15" s="398" t="s">
        <v>36</v>
      </c>
      <c r="H15" s="12" t="s">
        <v>37</v>
      </c>
      <c r="I15" s="12" t="s">
        <v>38</v>
      </c>
      <c r="J15" s="13" t="s">
        <v>39</v>
      </c>
      <c r="P15" s="14"/>
      <c r="Q15" s="14"/>
      <c r="R15" s="14"/>
    </row>
    <row r="16" spans="1:18" ht="16.5" customHeight="1" x14ac:dyDescent="0.2">
      <c r="A16" s="392"/>
      <c r="B16" s="455"/>
      <c r="C16" s="456"/>
      <c r="D16" s="397"/>
      <c r="E16" s="397"/>
      <c r="F16" s="390"/>
      <c r="G16" s="399"/>
      <c r="H16" s="31" t="s">
        <v>918</v>
      </c>
      <c r="I16" s="32" t="s">
        <v>919</v>
      </c>
      <c r="J16" s="33" t="s">
        <v>920</v>
      </c>
      <c r="P16" s="14"/>
      <c r="Q16" s="14"/>
      <c r="R16" s="14"/>
    </row>
    <row r="17" spans="1:16" ht="13.5" thickBot="1" x14ac:dyDescent="0.25">
      <c r="A17" s="403"/>
      <c r="B17" s="404"/>
      <c r="C17" s="404"/>
      <c r="D17" s="404"/>
      <c r="E17" s="404"/>
      <c r="F17" s="404"/>
      <c r="G17" s="404"/>
      <c r="H17" s="404"/>
      <c r="I17" s="404"/>
      <c r="J17" s="405"/>
    </row>
    <row r="18" spans="1:16" ht="13.5" thickBot="1" x14ac:dyDescent="0.25">
      <c r="A18" s="406"/>
      <c r="B18" s="407"/>
      <c r="C18" s="407"/>
      <c r="D18" s="407"/>
      <c r="E18" s="407"/>
      <c r="F18" s="407"/>
      <c r="G18" s="407"/>
      <c r="H18" s="407"/>
      <c r="I18" s="407"/>
      <c r="J18" s="408"/>
    </row>
    <row r="19" spans="1:16" ht="28.5" x14ac:dyDescent="0.2">
      <c r="A19" s="350"/>
      <c r="B19" s="353" t="s">
        <v>4</v>
      </c>
      <c r="C19" s="354"/>
      <c r="D19" s="354"/>
      <c r="E19" s="354"/>
      <c r="F19" s="354"/>
      <c r="G19" s="354"/>
      <c r="H19" s="355"/>
      <c r="I19" s="359" t="s">
        <v>882</v>
      </c>
      <c r="J19" s="360"/>
      <c r="K19" s="1" t="s">
        <v>6</v>
      </c>
      <c r="L19" s="1" t="s">
        <v>7</v>
      </c>
      <c r="M19" s="1" t="s">
        <v>8</v>
      </c>
      <c r="P19" s="3" t="s">
        <v>9</v>
      </c>
    </row>
    <row r="20" spans="1:16" ht="28.5" x14ac:dyDescent="0.2">
      <c r="A20" s="351"/>
      <c r="B20" s="356"/>
      <c r="C20" s="357"/>
      <c r="D20" s="357"/>
      <c r="E20" s="357"/>
      <c r="F20" s="357"/>
      <c r="G20" s="357"/>
      <c r="H20" s="358"/>
      <c r="I20" s="361" t="s">
        <v>10</v>
      </c>
      <c r="J20" s="362"/>
      <c r="K20" s="1" t="s">
        <v>11</v>
      </c>
      <c r="L20" s="1"/>
      <c r="M20" s="1" t="s">
        <v>12</v>
      </c>
      <c r="P20" s="3" t="s">
        <v>13</v>
      </c>
    </row>
    <row r="21" spans="1:16" ht="16.5" thickBot="1" x14ac:dyDescent="0.25">
      <c r="A21" s="352"/>
      <c r="B21" s="363" t="s">
        <v>14</v>
      </c>
      <c r="C21" s="364"/>
      <c r="D21" s="364"/>
      <c r="E21" s="364"/>
      <c r="F21" s="364"/>
      <c r="G21" s="364"/>
      <c r="H21" s="365"/>
      <c r="I21" s="366" t="s">
        <v>15</v>
      </c>
      <c r="J21" s="367"/>
      <c r="M21" s="1" t="s">
        <v>16</v>
      </c>
      <c r="P21" s="3" t="s">
        <v>1</v>
      </c>
    </row>
    <row r="22" spans="1:16" ht="16.5" thickBot="1" x14ac:dyDescent="0.25">
      <c r="A22" s="410" t="s">
        <v>40</v>
      </c>
      <c r="B22" s="411"/>
      <c r="C22" s="411"/>
      <c r="D22" s="411"/>
      <c r="E22" s="411"/>
      <c r="F22" s="411"/>
      <c r="G22" s="411"/>
      <c r="H22" s="411"/>
      <c r="I22" s="411"/>
      <c r="J22" s="412"/>
    </row>
    <row r="23" spans="1:16" ht="25.5" x14ac:dyDescent="0.2">
      <c r="A23" s="15" t="s">
        <v>41</v>
      </c>
      <c r="B23" s="48" t="s">
        <v>35</v>
      </c>
      <c r="C23" s="48" t="s">
        <v>42</v>
      </c>
      <c r="D23" s="16" t="s">
        <v>43</v>
      </c>
      <c r="E23" s="413" t="s">
        <v>44</v>
      </c>
      <c r="F23" s="414"/>
      <c r="G23" s="413" t="s">
        <v>45</v>
      </c>
      <c r="H23" s="414"/>
      <c r="I23" s="17" t="s">
        <v>46</v>
      </c>
      <c r="J23" s="18" t="s">
        <v>47</v>
      </c>
    </row>
    <row r="24" spans="1:16" ht="111" customHeight="1" x14ac:dyDescent="0.2">
      <c r="A24" s="331" t="s">
        <v>902</v>
      </c>
      <c r="B24" s="43">
        <f>$F$15</f>
        <v>9</v>
      </c>
      <c r="C24" s="324">
        <f>+'MATRIZ INDICADORES FINACIEROS'!I8</f>
        <v>4.0907385985039664</v>
      </c>
      <c r="D24" s="277">
        <f>+C24/B24</f>
        <v>0.45452651094488516</v>
      </c>
      <c r="E24" s="457" t="s">
        <v>935</v>
      </c>
      <c r="F24" s="457"/>
      <c r="G24" s="402" t="s">
        <v>48</v>
      </c>
      <c r="H24" s="402"/>
      <c r="I24" s="143" t="s">
        <v>57</v>
      </c>
      <c r="J24" s="42">
        <v>45381</v>
      </c>
    </row>
    <row r="25" spans="1:16" s="19" customFormat="1" ht="99" customHeight="1" x14ac:dyDescent="0.2">
      <c r="A25" s="331" t="s">
        <v>906</v>
      </c>
      <c r="B25" s="43">
        <f t="shared" ref="B25:B27" si="0">$F$15</f>
        <v>9</v>
      </c>
      <c r="C25" s="325">
        <f>+'MATRIZ INDICADORES FINACIEROS'!M8</f>
        <v>2.5277003146668995</v>
      </c>
      <c r="D25" s="277">
        <f>+C25/B25</f>
        <v>0.28085559051854436</v>
      </c>
      <c r="E25" s="457" t="s">
        <v>936</v>
      </c>
      <c r="F25" s="457"/>
      <c r="G25" s="402" t="s">
        <v>48</v>
      </c>
      <c r="H25" s="402"/>
      <c r="I25" s="143" t="s">
        <v>57</v>
      </c>
      <c r="J25" s="42">
        <v>45473</v>
      </c>
      <c r="N25" s="93"/>
    </row>
    <row r="26" spans="1:16" s="19" customFormat="1" ht="101.25" customHeight="1" x14ac:dyDescent="0.2">
      <c r="A26" s="331" t="s">
        <v>910</v>
      </c>
      <c r="B26" s="43">
        <f t="shared" si="0"/>
        <v>9</v>
      </c>
      <c r="C26" s="325">
        <f>+'MATRIZ INDICADORES FINACIEROS'!Q8</f>
        <v>2.148886998703524</v>
      </c>
      <c r="D26" s="277">
        <f>+C26/B26</f>
        <v>0.23876522207816933</v>
      </c>
      <c r="E26" s="457" t="s">
        <v>958</v>
      </c>
      <c r="F26" s="457"/>
      <c r="G26" s="402" t="s">
        <v>48</v>
      </c>
      <c r="H26" s="402"/>
      <c r="I26" s="143" t="s">
        <v>57</v>
      </c>
      <c r="J26" s="42">
        <v>45565</v>
      </c>
    </row>
    <row r="27" spans="1:16" s="19" customFormat="1" ht="95.25" customHeight="1" x14ac:dyDescent="0.2">
      <c r="A27" s="331" t="s">
        <v>914</v>
      </c>
      <c r="B27" s="43">
        <f t="shared" si="0"/>
        <v>9</v>
      </c>
      <c r="C27" s="324">
        <f>+'MATRIZ INDICADORES FINACIEROS'!U8</f>
        <v>1.3153431736224996</v>
      </c>
      <c r="D27" s="277">
        <f>+C27/B27</f>
        <v>0.14614924151361108</v>
      </c>
      <c r="E27" s="457" t="s">
        <v>973</v>
      </c>
      <c r="F27" s="457"/>
      <c r="G27" s="402" t="s">
        <v>48</v>
      </c>
      <c r="H27" s="402"/>
      <c r="I27" s="143" t="s">
        <v>57</v>
      </c>
      <c r="J27" s="42">
        <v>45656</v>
      </c>
    </row>
    <row r="28" spans="1:16" ht="13.5" thickBot="1" x14ac:dyDescent="0.25"/>
    <row r="29" spans="1:16" ht="28.5" x14ac:dyDescent="0.2">
      <c r="A29" s="350"/>
      <c r="B29" s="353" t="s">
        <v>4</v>
      </c>
      <c r="C29" s="354"/>
      <c r="D29" s="354"/>
      <c r="E29" s="354"/>
      <c r="F29" s="354"/>
      <c r="G29" s="354"/>
      <c r="H29" s="355"/>
      <c r="I29" s="359" t="s">
        <v>882</v>
      </c>
      <c r="J29" s="360"/>
      <c r="K29" s="1" t="s">
        <v>6</v>
      </c>
      <c r="L29" s="1" t="s">
        <v>7</v>
      </c>
      <c r="M29" s="1" t="s">
        <v>8</v>
      </c>
      <c r="P29" s="3" t="s">
        <v>9</v>
      </c>
    </row>
    <row r="30" spans="1:16" ht="28.5" x14ac:dyDescent="0.2">
      <c r="A30" s="351"/>
      <c r="B30" s="356"/>
      <c r="C30" s="357"/>
      <c r="D30" s="357"/>
      <c r="E30" s="357"/>
      <c r="F30" s="357"/>
      <c r="G30" s="357"/>
      <c r="H30" s="358"/>
      <c r="I30" s="361" t="s">
        <v>10</v>
      </c>
      <c r="J30" s="362"/>
      <c r="K30" s="1" t="s">
        <v>11</v>
      </c>
      <c r="L30" s="1"/>
      <c r="M30" s="1" t="s">
        <v>12</v>
      </c>
      <c r="P30" s="3" t="s">
        <v>13</v>
      </c>
    </row>
    <row r="31" spans="1:16" ht="16.5" thickBot="1" x14ac:dyDescent="0.25">
      <c r="A31" s="352"/>
      <c r="B31" s="363" t="s">
        <v>14</v>
      </c>
      <c r="C31" s="364"/>
      <c r="D31" s="364"/>
      <c r="E31" s="364"/>
      <c r="F31" s="364"/>
      <c r="G31" s="364"/>
      <c r="H31" s="365"/>
      <c r="I31" s="366" t="s">
        <v>15</v>
      </c>
      <c r="J31" s="367"/>
      <c r="M31" s="1" t="s">
        <v>16</v>
      </c>
      <c r="P31" s="3" t="s">
        <v>1</v>
      </c>
    </row>
    <row r="32" spans="1:16" ht="16.5" thickBot="1" x14ac:dyDescent="0.25">
      <c r="A32" s="410" t="s">
        <v>49</v>
      </c>
      <c r="B32" s="411"/>
      <c r="C32" s="411"/>
      <c r="D32" s="411"/>
      <c r="E32" s="411"/>
      <c r="F32" s="411"/>
      <c r="G32" s="411"/>
      <c r="H32" s="411"/>
      <c r="I32" s="411"/>
      <c r="J32" s="412"/>
    </row>
    <row r="33" spans="1:10" x14ac:dyDescent="0.2">
      <c r="A33" s="279"/>
      <c r="B33" s="280"/>
      <c r="C33" s="280"/>
      <c r="D33" s="280"/>
      <c r="E33" s="280"/>
      <c r="F33" s="280"/>
      <c r="G33" s="280"/>
      <c r="H33" s="280"/>
      <c r="I33" s="280"/>
      <c r="J33" s="281"/>
    </row>
    <row r="34" spans="1:10" x14ac:dyDescent="0.2">
      <c r="A34" s="282"/>
      <c r="B34" s="278"/>
      <c r="C34" s="278"/>
      <c r="D34" s="278"/>
      <c r="E34" s="278"/>
      <c r="F34" s="278"/>
      <c r="G34" s="278"/>
      <c r="H34" s="278"/>
      <c r="I34" s="278"/>
      <c r="J34" s="283"/>
    </row>
    <row r="35" spans="1:10" x14ac:dyDescent="0.2">
      <c r="A35" s="282"/>
      <c r="B35" s="278"/>
      <c r="C35" s="278"/>
      <c r="D35" s="278"/>
      <c r="E35" s="278"/>
      <c r="F35" s="278"/>
      <c r="G35" s="278"/>
      <c r="H35" s="278"/>
      <c r="I35" s="278"/>
      <c r="J35" s="283"/>
    </row>
    <row r="36" spans="1:10" x14ac:dyDescent="0.2">
      <c r="A36" s="282"/>
      <c r="B36" s="278"/>
      <c r="C36" s="278"/>
      <c r="D36" s="278"/>
      <c r="E36" s="278"/>
      <c r="F36" s="278"/>
      <c r="G36" s="278"/>
      <c r="H36" s="278"/>
      <c r="I36" s="278"/>
      <c r="J36" s="283"/>
    </row>
    <row r="37" spans="1:10" x14ac:dyDescent="0.2">
      <c r="A37" s="282"/>
      <c r="B37" s="278"/>
      <c r="C37" s="278"/>
      <c r="D37" s="278"/>
      <c r="E37" s="278"/>
      <c r="F37" s="278"/>
      <c r="G37" s="278"/>
      <c r="H37" s="278"/>
      <c r="I37" s="278"/>
      <c r="J37" s="283"/>
    </row>
    <row r="38" spans="1:10" x14ac:dyDescent="0.2">
      <c r="A38" s="282"/>
      <c r="B38" s="278"/>
      <c r="C38" s="278"/>
      <c r="D38" s="278"/>
      <c r="E38" s="278"/>
      <c r="F38" s="278"/>
      <c r="G38" s="278"/>
      <c r="H38" s="278"/>
      <c r="I38" s="278"/>
      <c r="J38" s="283"/>
    </row>
    <row r="39" spans="1:10" x14ac:dyDescent="0.2">
      <c r="A39" s="282"/>
      <c r="B39" s="278"/>
      <c r="C39" s="278"/>
      <c r="D39" s="278"/>
      <c r="E39" s="278"/>
      <c r="F39" s="278"/>
      <c r="G39" s="278"/>
      <c r="H39" s="278"/>
      <c r="I39" s="278"/>
      <c r="J39" s="283"/>
    </row>
    <row r="40" spans="1:10" x14ac:dyDescent="0.2">
      <c r="A40" s="282"/>
      <c r="B40" s="278"/>
      <c r="C40" s="278"/>
      <c r="D40" s="278"/>
      <c r="E40" s="278"/>
      <c r="F40" s="278"/>
      <c r="G40" s="278"/>
      <c r="H40" s="278"/>
      <c r="I40" s="278"/>
      <c r="J40" s="283"/>
    </row>
    <row r="41" spans="1:10" x14ac:dyDescent="0.2">
      <c r="A41" s="282"/>
      <c r="B41" s="278"/>
      <c r="C41" s="278"/>
      <c r="D41" s="278"/>
      <c r="E41" s="278"/>
      <c r="F41" s="278"/>
      <c r="G41" s="278"/>
      <c r="H41" s="278"/>
      <c r="I41" s="278"/>
      <c r="J41" s="283"/>
    </row>
    <row r="42" spans="1:10" x14ac:dyDescent="0.2">
      <c r="A42" s="282"/>
      <c r="B42" s="278"/>
      <c r="C42" s="278"/>
      <c r="D42" s="278"/>
      <c r="E42" s="278"/>
      <c r="F42" s="278"/>
      <c r="G42" s="278"/>
      <c r="H42" s="278"/>
      <c r="I42" s="278"/>
      <c r="J42" s="283"/>
    </row>
    <row r="43" spans="1:10" x14ac:dyDescent="0.2">
      <c r="A43" s="282"/>
      <c r="B43" s="278"/>
      <c r="C43" s="278"/>
      <c r="D43" s="278"/>
      <c r="E43" s="278"/>
      <c r="F43" s="278"/>
      <c r="G43" s="278"/>
      <c r="H43" s="278"/>
      <c r="I43" s="278"/>
      <c r="J43" s="283"/>
    </row>
    <row r="44" spans="1:10" x14ac:dyDescent="0.2">
      <c r="A44" s="282"/>
      <c r="B44" s="278"/>
      <c r="C44" s="278"/>
      <c r="D44" s="278"/>
      <c r="E44" s="278"/>
      <c r="F44" s="278"/>
      <c r="G44" s="278"/>
      <c r="H44" s="278"/>
      <c r="I44" s="278"/>
      <c r="J44" s="283"/>
    </row>
    <row r="45" spans="1:10" x14ac:dyDescent="0.2">
      <c r="A45" s="282"/>
      <c r="B45" s="278"/>
      <c r="C45" s="278"/>
      <c r="D45" s="278"/>
      <c r="E45" s="278"/>
      <c r="F45" s="278"/>
      <c r="G45" s="278"/>
      <c r="H45" s="278"/>
      <c r="I45" s="278"/>
      <c r="J45" s="283"/>
    </row>
    <row r="46" spans="1:10" x14ac:dyDescent="0.2">
      <c r="A46" s="282"/>
      <c r="B46" s="278"/>
      <c r="C46" s="278"/>
      <c r="D46" s="278"/>
      <c r="E46" s="278"/>
      <c r="F46" s="278"/>
      <c r="G46" s="278"/>
      <c r="H46" s="278"/>
      <c r="I46" s="278"/>
      <c r="J46" s="283"/>
    </row>
    <row r="47" spans="1:10" x14ac:dyDescent="0.2">
      <c r="A47" s="282"/>
      <c r="B47" s="278"/>
      <c r="C47" s="278"/>
      <c r="D47" s="278"/>
      <c r="E47" s="278"/>
      <c r="F47" s="278"/>
      <c r="G47" s="278"/>
      <c r="H47" s="278"/>
      <c r="I47" s="278"/>
      <c r="J47" s="283"/>
    </row>
    <row r="48" spans="1:10" x14ac:dyDescent="0.2">
      <c r="A48" s="282"/>
      <c r="B48" s="278"/>
      <c r="C48" s="278"/>
      <c r="D48" s="278"/>
      <c r="E48" s="278"/>
      <c r="F48" s="278"/>
      <c r="G48" s="278"/>
      <c r="H48" s="278"/>
      <c r="I48" s="278"/>
      <c r="J48" s="283"/>
    </row>
    <row r="49" spans="1:10" x14ac:dyDescent="0.2">
      <c r="A49" s="282"/>
      <c r="B49" s="278"/>
      <c r="C49" s="278"/>
      <c r="D49" s="278"/>
      <c r="E49" s="278"/>
      <c r="F49" s="278"/>
      <c r="G49" s="278"/>
      <c r="H49" s="278"/>
      <c r="I49" s="278"/>
      <c r="J49" s="283"/>
    </row>
    <row r="50" spans="1:10" x14ac:dyDescent="0.2">
      <c r="A50" s="282"/>
      <c r="B50" s="278"/>
      <c r="C50" s="278"/>
      <c r="D50" s="278"/>
      <c r="E50" s="278"/>
      <c r="F50" s="278"/>
      <c r="G50" s="278"/>
      <c r="H50" s="278"/>
      <c r="I50" s="278"/>
      <c r="J50" s="283"/>
    </row>
    <row r="51" spans="1:10" x14ac:dyDescent="0.2">
      <c r="A51" s="282"/>
      <c r="B51" s="278"/>
      <c r="C51" s="278"/>
      <c r="D51" s="278"/>
      <c r="E51" s="278"/>
      <c r="F51" s="278"/>
      <c r="G51" s="278"/>
      <c r="H51" s="278"/>
      <c r="I51" s="278"/>
      <c r="J51" s="283"/>
    </row>
    <row r="52" spans="1:10" x14ac:dyDescent="0.2">
      <c r="A52" s="282"/>
      <c r="B52" s="278"/>
      <c r="C52" s="278"/>
      <c r="D52" s="278"/>
      <c r="E52" s="278"/>
      <c r="F52" s="278"/>
      <c r="G52" s="278"/>
      <c r="H52" s="278"/>
      <c r="I52" s="278"/>
      <c r="J52" s="283"/>
    </row>
    <row r="53" spans="1:10" x14ac:dyDescent="0.2">
      <c r="A53" s="282"/>
      <c r="B53" s="278"/>
      <c r="C53" s="278"/>
      <c r="D53" s="278"/>
      <c r="E53" s="278"/>
      <c r="F53" s="278"/>
      <c r="G53" s="278"/>
      <c r="H53" s="278"/>
      <c r="I53" s="278"/>
      <c r="J53" s="283"/>
    </row>
    <row r="54" spans="1:10" x14ac:dyDescent="0.2">
      <c r="A54" s="282"/>
      <c r="B54" s="278"/>
      <c r="C54" s="278"/>
      <c r="D54" s="278"/>
      <c r="E54" s="278"/>
      <c r="F54" s="278"/>
      <c r="G54" s="278"/>
      <c r="H54" s="278"/>
      <c r="I54" s="278"/>
      <c r="J54" s="283"/>
    </row>
    <row r="55" spans="1:10" x14ac:dyDescent="0.2">
      <c r="A55" s="282"/>
      <c r="B55" s="278"/>
      <c r="C55" s="278"/>
      <c r="D55" s="278"/>
      <c r="E55" s="278"/>
      <c r="F55" s="278"/>
      <c r="G55" s="278"/>
      <c r="H55" s="278"/>
      <c r="I55" s="278"/>
      <c r="J55" s="283"/>
    </row>
    <row r="56" spans="1:10" x14ac:dyDescent="0.2">
      <c r="A56" s="282"/>
      <c r="B56" s="278"/>
      <c r="C56" s="278"/>
      <c r="D56" s="278"/>
      <c r="E56" s="278"/>
      <c r="F56" s="278"/>
      <c r="G56" s="278"/>
      <c r="H56" s="278"/>
      <c r="I56" s="278"/>
      <c r="J56" s="283"/>
    </row>
    <row r="57" spans="1:10" x14ac:dyDescent="0.2">
      <c r="A57" s="282"/>
      <c r="B57" s="278"/>
      <c r="C57" s="278"/>
      <c r="D57" s="278"/>
      <c r="E57" s="278"/>
      <c r="F57" s="278"/>
      <c r="G57" s="278"/>
      <c r="H57" s="278"/>
      <c r="I57" s="278"/>
      <c r="J57" s="283"/>
    </row>
    <row r="58" spans="1:10" x14ac:dyDescent="0.2">
      <c r="A58" s="282"/>
      <c r="B58" s="278"/>
      <c r="C58" s="278"/>
      <c r="D58" s="278"/>
      <c r="E58" s="278"/>
      <c r="F58" s="278"/>
      <c r="G58" s="278"/>
      <c r="H58" s="278"/>
      <c r="I58" s="278"/>
      <c r="J58" s="283"/>
    </row>
    <row r="59" spans="1:10" ht="13.5" thickBot="1" x14ac:dyDescent="0.25">
      <c r="A59" s="284"/>
      <c r="B59" s="285"/>
      <c r="C59" s="285"/>
      <c r="D59" s="285"/>
      <c r="E59" s="285"/>
      <c r="F59" s="285"/>
      <c r="G59" s="285"/>
      <c r="H59" s="285"/>
      <c r="I59" s="285"/>
      <c r="J59" s="286"/>
    </row>
  </sheetData>
  <mergeCells count="52">
    <mergeCell ref="E27:F27"/>
    <mergeCell ref="G27:H27"/>
    <mergeCell ref="I31:J31"/>
    <mergeCell ref="A32:J32"/>
    <mergeCell ref="A22:J22"/>
    <mergeCell ref="E23:F23"/>
    <mergeCell ref="G23:H23"/>
    <mergeCell ref="E25:F25"/>
    <mergeCell ref="G25:H25"/>
    <mergeCell ref="A29:A31"/>
    <mergeCell ref="B29:H30"/>
    <mergeCell ref="I29:J29"/>
    <mergeCell ref="I30:J30"/>
    <mergeCell ref="B31:H31"/>
    <mergeCell ref="E24:F24"/>
    <mergeCell ref="G24:H24"/>
    <mergeCell ref="E26:F26"/>
    <mergeCell ref="G26:H26"/>
    <mergeCell ref="A17:J17"/>
    <mergeCell ref="A18:J18"/>
    <mergeCell ref="A19:A21"/>
    <mergeCell ref="B19:H20"/>
    <mergeCell ref="I19:J19"/>
    <mergeCell ref="I20:J20"/>
    <mergeCell ref="B21:H21"/>
    <mergeCell ref="I21:J21"/>
    <mergeCell ref="B14:F14"/>
    <mergeCell ref="H14:J14"/>
    <mergeCell ref="A15:A16"/>
    <mergeCell ref="B15:C16"/>
    <mergeCell ref="D15:E16"/>
    <mergeCell ref="F15:F16"/>
    <mergeCell ref="G15:G16"/>
    <mergeCell ref="B11:F11"/>
    <mergeCell ref="H11:J11"/>
    <mergeCell ref="B12:F12"/>
    <mergeCell ref="H12:J12"/>
    <mergeCell ref="B13:F13"/>
    <mergeCell ref="H13:J13"/>
    <mergeCell ref="A6:J6"/>
    <mergeCell ref="B7:H7"/>
    <mergeCell ref="B8:H8"/>
    <mergeCell ref="A9:J9"/>
    <mergeCell ref="B10:F10"/>
    <mergeCell ref="H10:J10"/>
    <mergeCell ref="A1:J1"/>
    <mergeCell ref="A2:A4"/>
    <mergeCell ref="B2:H3"/>
    <mergeCell ref="I2:J2"/>
    <mergeCell ref="I3:J3"/>
    <mergeCell ref="B4:H4"/>
    <mergeCell ref="I4:J4"/>
  </mergeCells>
  <dataValidations count="3">
    <dataValidation allowBlank="1" showInputMessage="1" showErrorMessage="1" errorTitle="Seleccionar un valor de la lista" sqref="WVM983060:WVM983071 E65556:E65567 JA65556:JA65567 SW65556:SW65567 ACS65556:ACS65567 AMO65556:AMO65567 AWK65556:AWK65567 BGG65556:BGG65567 BQC65556:BQC65567 BZY65556:BZY65567 CJU65556:CJU65567 CTQ65556:CTQ65567 DDM65556:DDM65567 DNI65556:DNI65567 DXE65556:DXE65567 EHA65556:EHA65567 EQW65556:EQW65567 FAS65556:FAS65567 FKO65556:FKO65567 FUK65556:FUK65567 GEG65556:GEG65567 GOC65556:GOC65567 GXY65556:GXY65567 HHU65556:HHU65567 HRQ65556:HRQ65567 IBM65556:IBM65567 ILI65556:ILI65567 IVE65556:IVE65567 JFA65556:JFA65567 JOW65556:JOW65567 JYS65556:JYS65567 KIO65556:KIO65567 KSK65556:KSK65567 LCG65556:LCG65567 LMC65556:LMC65567 LVY65556:LVY65567 MFU65556:MFU65567 MPQ65556:MPQ65567 MZM65556:MZM65567 NJI65556:NJI65567 NTE65556:NTE65567 ODA65556:ODA65567 OMW65556:OMW65567 OWS65556:OWS65567 PGO65556:PGO65567 PQK65556:PQK65567 QAG65556:QAG65567 QKC65556:QKC65567 QTY65556:QTY65567 RDU65556:RDU65567 RNQ65556:RNQ65567 RXM65556:RXM65567 SHI65556:SHI65567 SRE65556:SRE65567 TBA65556:TBA65567 TKW65556:TKW65567 TUS65556:TUS65567 UEO65556:UEO65567 UOK65556:UOK65567 UYG65556:UYG65567 VIC65556:VIC65567 VRY65556:VRY65567 WBU65556:WBU65567 WLQ65556:WLQ65567 WVM65556:WVM65567 E131092:E131103 JA131092:JA131103 SW131092:SW131103 ACS131092:ACS131103 AMO131092:AMO131103 AWK131092:AWK131103 BGG131092:BGG131103 BQC131092:BQC131103 BZY131092:BZY131103 CJU131092:CJU131103 CTQ131092:CTQ131103 DDM131092:DDM131103 DNI131092:DNI131103 DXE131092:DXE131103 EHA131092:EHA131103 EQW131092:EQW131103 FAS131092:FAS131103 FKO131092:FKO131103 FUK131092:FUK131103 GEG131092:GEG131103 GOC131092:GOC131103 GXY131092:GXY131103 HHU131092:HHU131103 HRQ131092:HRQ131103 IBM131092:IBM131103 ILI131092:ILI131103 IVE131092:IVE131103 JFA131092:JFA131103 JOW131092:JOW131103 JYS131092:JYS131103 KIO131092:KIO131103 KSK131092:KSK131103 LCG131092:LCG131103 LMC131092:LMC131103 LVY131092:LVY131103 MFU131092:MFU131103 MPQ131092:MPQ131103 MZM131092:MZM131103 NJI131092:NJI131103 NTE131092:NTE131103 ODA131092:ODA131103 OMW131092:OMW131103 OWS131092:OWS131103 PGO131092:PGO131103 PQK131092:PQK131103 QAG131092:QAG131103 QKC131092:QKC131103 QTY131092:QTY131103 RDU131092:RDU131103 RNQ131092:RNQ131103 RXM131092:RXM131103 SHI131092:SHI131103 SRE131092:SRE131103 TBA131092:TBA131103 TKW131092:TKW131103 TUS131092:TUS131103 UEO131092:UEO131103 UOK131092:UOK131103 UYG131092:UYG131103 VIC131092:VIC131103 VRY131092:VRY131103 WBU131092:WBU131103 WLQ131092:WLQ131103 WVM131092:WVM131103 E196628:E196639 JA196628:JA196639 SW196628:SW196639 ACS196628:ACS196639 AMO196628:AMO196639 AWK196628:AWK196639 BGG196628:BGG196639 BQC196628:BQC196639 BZY196628:BZY196639 CJU196628:CJU196639 CTQ196628:CTQ196639 DDM196628:DDM196639 DNI196628:DNI196639 DXE196628:DXE196639 EHA196628:EHA196639 EQW196628:EQW196639 FAS196628:FAS196639 FKO196628:FKO196639 FUK196628:FUK196639 GEG196628:GEG196639 GOC196628:GOC196639 GXY196628:GXY196639 HHU196628:HHU196639 HRQ196628:HRQ196639 IBM196628:IBM196639 ILI196628:ILI196639 IVE196628:IVE196639 JFA196628:JFA196639 JOW196628:JOW196639 JYS196628:JYS196639 KIO196628:KIO196639 KSK196628:KSK196639 LCG196628:LCG196639 LMC196628:LMC196639 LVY196628:LVY196639 MFU196628:MFU196639 MPQ196628:MPQ196639 MZM196628:MZM196639 NJI196628:NJI196639 NTE196628:NTE196639 ODA196628:ODA196639 OMW196628:OMW196639 OWS196628:OWS196639 PGO196628:PGO196639 PQK196628:PQK196639 QAG196628:QAG196639 QKC196628:QKC196639 QTY196628:QTY196639 RDU196628:RDU196639 RNQ196628:RNQ196639 RXM196628:RXM196639 SHI196628:SHI196639 SRE196628:SRE196639 TBA196628:TBA196639 TKW196628:TKW196639 TUS196628:TUS196639 UEO196628:UEO196639 UOK196628:UOK196639 UYG196628:UYG196639 VIC196628:VIC196639 VRY196628:VRY196639 WBU196628:WBU196639 WLQ196628:WLQ196639 WVM196628:WVM196639 E262164:E262175 JA262164:JA262175 SW262164:SW262175 ACS262164:ACS262175 AMO262164:AMO262175 AWK262164:AWK262175 BGG262164:BGG262175 BQC262164:BQC262175 BZY262164:BZY262175 CJU262164:CJU262175 CTQ262164:CTQ262175 DDM262164:DDM262175 DNI262164:DNI262175 DXE262164:DXE262175 EHA262164:EHA262175 EQW262164:EQW262175 FAS262164:FAS262175 FKO262164:FKO262175 FUK262164:FUK262175 GEG262164:GEG262175 GOC262164:GOC262175 GXY262164:GXY262175 HHU262164:HHU262175 HRQ262164:HRQ262175 IBM262164:IBM262175 ILI262164:ILI262175 IVE262164:IVE262175 JFA262164:JFA262175 JOW262164:JOW262175 JYS262164:JYS262175 KIO262164:KIO262175 KSK262164:KSK262175 LCG262164:LCG262175 LMC262164:LMC262175 LVY262164:LVY262175 MFU262164:MFU262175 MPQ262164:MPQ262175 MZM262164:MZM262175 NJI262164:NJI262175 NTE262164:NTE262175 ODA262164:ODA262175 OMW262164:OMW262175 OWS262164:OWS262175 PGO262164:PGO262175 PQK262164:PQK262175 QAG262164:QAG262175 QKC262164:QKC262175 QTY262164:QTY262175 RDU262164:RDU262175 RNQ262164:RNQ262175 RXM262164:RXM262175 SHI262164:SHI262175 SRE262164:SRE262175 TBA262164:TBA262175 TKW262164:TKW262175 TUS262164:TUS262175 UEO262164:UEO262175 UOK262164:UOK262175 UYG262164:UYG262175 VIC262164:VIC262175 VRY262164:VRY262175 WBU262164:WBU262175 WLQ262164:WLQ262175 WVM262164:WVM262175 E327700:E327711 JA327700:JA327711 SW327700:SW327711 ACS327700:ACS327711 AMO327700:AMO327711 AWK327700:AWK327711 BGG327700:BGG327711 BQC327700:BQC327711 BZY327700:BZY327711 CJU327700:CJU327711 CTQ327700:CTQ327711 DDM327700:DDM327711 DNI327700:DNI327711 DXE327700:DXE327711 EHA327700:EHA327711 EQW327700:EQW327711 FAS327700:FAS327711 FKO327700:FKO327711 FUK327700:FUK327711 GEG327700:GEG327711 GOC327700:GOC327711 GXY327700:GXY327711 HHU327700:HHU327711 HRQ327700:HRQ327711 IBM327700:IBM327711 ILI327700:ILI327711 IVE327700:IVE327711 JFA327700:JFA327711 JOW327700:JOW327711 JYS327700:JYS327711 KIO327700:KIO327711 KSK327700:KSK327711 LCG327700:LCG327711 LMC327700:LMC327711 LVY327700:LVY327711 MFU327700:MFU327711 MPQ327700:MPQ327711 MZM327700:MZM327711 NJI327700:NJI327711 NTE327700:NTE327711 ODA327700:ODA327711 OMW327700:OMW327711 OWS327700:OWS327711 PGO327700:PGO327711 PQK327700:PQK327711 QAG327700:QAG327711 QKC327700:QKC327711 QTY327700:QTY327711 RDU327700:RDU327711 RNQ327700:RNQ327711 RXM327700:RXM327711 SHI327700:SHI327711 SRE327700:SRE327711 TBA327700:TBA327711 TKW327700:TKW327711 TUS327700:TUS327711 UEO327700:UEO327711 UOK327700:UOK327711 UYG327700:UYG327711 VIC327700:VIC327711 VRY327700:VRY327711 WBU327700:WBU327711 WLQ327700:WLQ327711 WVM327700:WVM327711 E393236:E393247 JA393236:JA393247 SW393236:SW393247 ACS393236:ACS393247 AMO393236:AMO393247 AWK393236:AWK393247 BGG393236:BGG393247 BQC393236:BQC393247 BZY393236:BZY393247 CJU393236:CJU393247 CTQ393236:CTQ393247 DDM393236:DDM393247 DNI393236:DNI393247 DXE393236:DXE393247 EHA393236:EHA393247 EQW393236:EQW393247 FAS393236:FAS393247 FKO393236:FKO393247 FUK393236:FUK393247 GEG393236:GEG393247 GOC393236:GOC393247 GXY393236:GXY393247 HHU393236:HHU393247 HRQ393236:HRQ393247 IBM393236:IBM393247 ILI393236:ILI393247 IVE393236:IVE393247 JFA393236:JFA393247 JOW393236:JOW393247 JYS393236:JYS393247 KIO393236:KIO393247 KSK393236:KSK393247 LCG393236:LCG393247 LMC393236:LMC393247 LVY393236:LVY393247 MFU393236:MFU393247 MPQ393236:MPQ393247 MZM393236:MZM393247 NJI393236:NJI393247 NTE393236:NTE393247 ODA393236:ODA393247 OMW393236:OMW393247 OWS393236:OWS393247 PGO393236:PGO393247 PQK393236:PQK393247 QAG393236:QAG393247 QKC393236:QKC393247 QTY393236:QTY393247 RDU393236:RDU393247 RNQ393236:RNQ393247 RXM393236:RXM393247 SHI393236:SHI393247 SRE393236:SRE393247 TBA393236:TBA393247 TKW393236:TKW393247 TUS393236:TUS393247 UEO393236:UEO393247 UOK393236:UOK393247 UYG393236:UYG393247 VIC393236:VIC393247 VRY393236:VRY393247 WBU393236:WBU393247 WLQ393236:WLQ393247 WVM393236:WVM393247 E458772:E458783 JA458772:JA458783 SW458772:SW458783 ACS458772:ACS458783 AMO458772:AMO458783 AWK458772:AWK458783 BGG458772:BGG458783 BQC458772:BQC458783 BZY458772:BZY458783 CJU458772:CJU458783 CTQ458772:CTQ458783 DDM458772:DDM458783 DNI458772:DNI458783 DXE458772:DXE458783 EHA458772:EHA458783 EQW458772:EQW458783 FAS458772:FAS458783 FKO458772:FKO458783 FUK458772:FUK458783 GEG458772:GEG458783 GOC458772:GOC458783 GXY458772:GXY458783 HHU458772:HHU458783 HRQ458772:HRQ458783 IBM458772:IBM458783 ILI458772:ILI458783 IVE458772:IVE458783 JFA458772:JFA458783 JOW458772:JOW458783 JYS458772:JYS458783 KIO458772:KIO458783 KSK458772:KSK458783 LCG458772:LCG458783 LMC458772:LMC458783 LVY458772:LVY458783 MFU458772:MFU458783 MPQ458772:MPQ458783 MZM458772:MZM458783 NJI458772:NJI458783 NTE458772:NTE458783 ODA458772:ODA458783 OMW458772:OMW458783 OWS458772:OWS458783 PGO458772:PGO458783 PQK458772:PQK458783 QAG458772:QAG458783 QKC458772:QKC458783 QTY458772:QTY458783 RDU458772:RDU458783 RNQ458772:RNQ458783 RXM458772:RXM458783 SHI458772:SHI458783 SRE458772:SRE458783 TBA458772:TBA458783 TKW458772:TKW458783 TUS458772:TUS458783 UEO458772:UEO458783 UOK458772:UOK458783 UYG458772:UYG458783 VIC458772:VIC458783 VRY458772:VRY458783 WBU458772:WBU458783 WLQ458772:WLQ458783 WVM458772:WVM458783 E524308:E524319 JA524308:JA524319 SW524308:SW524319 ACS524308:ACS524319 AMO524308:AMO524319 AWK524308:AWK524319 BGG524308:BGG524319 BQC524308:BQC524319 BZY524308:BZY524319 CJU524308:CJU524319 CTQ524308:CTQ524319 DDM524308:DDM524319 DNI524308:DNI524319 DXE524308:DXE524319 EHA524308:EHA524319 EQW524308:EQW524319 FAS524308:FAS524319 FKO524308:FKO524319 FUK524308:FUK524319 GEG524308:GEG524319 GOC524308:GOC524319 GXY524308:GXY524319 HHU524308:HHU524319 HRQ524308:HRQ524319 IBM524308:IBM524319 ILI524308:ILI524319 IVE524308:IVE524319 JFA524308:JFA524319 JOW524308:JOW524319 JYS524308:JYS524319 KIO524308:KIO524319 KSK524308:KSK524319 LCG524308:LCG524319 LMC524308:LMC524319 LVY524308:LVY524319 MFU524308:MFU524319 MPQ524308:MPQ524319 MZM524308:MZM524319 NJI524308:NJI524319 NTE524308:NTE524319 ODA524308:ODA524319 OMW524308:OMW524319 OWS524308:OWS524319 PGO524308:PGO524319 PQK524308:PQK524319 QAG524308:QAG524319 QKC524308:QKC524319 QTY524308:QTY524319 RDU524308:RDU524319 RNQ524308:RNQ524319 RXM524308:RXM524319 SHI524308:SHI524319 SRE524308:SRE524319 TBA524308:TBA524319 TKW524308:TKW524319 TUS524308:TUS524319 UEO524308:UEO524319 UOK524308:UOK524319 UYG524308:UYG524319 VIC524308:VIC524319 VRY524308:VRY524319 WBU524308:WBU524319 WLQ524308:WLQ524319 WVM524308:WVM524319 E589844:E589855 JA589844:JA589855 SW589844:SW589855 ACS589844:ACS589855 AMO589844:AMO589855 AWK589844:AWK589855 BGG589844:BGG589855 BQC589844:BQC589855 BZY589844:BZY589855 CJU589844:CJU589855 CTQ589844:CTQ589855 DDM589844:DDM589855 DNI589844:DNI589855 DXE589844:DXE589855 EHA589844:EHA589855 EQW589844:EQW589855 FAS589844:FAS589855 FKO589844:FKO589855 FUK589844:FUK589855 GEG589844:GEG589855 GOC589844:GOC589855 GXY589844:GXY589855 HHU589844:HHU589855 HRQ589844:HRQ589855 IBM589844:IBM589855 ILI589844:ILI589855 IVE589844:IVE589855 JFA589844:JFA589855 JOW589844:JOW589855 JYS589844:JYS589855 KIO589844:KIO589855 KSK589844:KSK589855 LCG589844:LCG589855 LMC589844:LMC589855 LVY589844:LVY589855 MFU589844:MFU589855 MPQ589844:MPQ589855 MZM589844:MZM589855 NJI589844:NJI589855 NTE589844:NTE589855 ODA589844:ODA589855 OMW589844:OMW589855 OWS589844:OWS589855 PGO589844:PGO589855 PQK589844:PQK589855 QAG589844:QAG589855 QKC589844:QKC589855 QTY589844:QTY589855 RDU589844:RDU589855 RNQ589844:RNQ589855 RXM589844:RXM589855 SHI589844:SHI589855 SRE589844:SRE589855 TBA589844:TBA589855 TKW589844:TKW589855 TUS589844:TUS589855 UEO589844:UEO589855 UOK589844:UOK589855 UYG589844:UYG589855 VIC589844:VIC589855 VRY589844:VRY589855 WBU589844:WBU589855 WLQ589844:WLQ589855 WVM589844:WVM589855 E655380:E655391 JA655380:JA655391 SW655380:SW655391 ACS655380:ACS655391 AMO655380:AMO655391 AWK655380:AWK655391 BGG655380:BGG655391 BQC655380:BQC655391 BZY655380:BZY655391 CJU655380:CJU655391 CTQ655380:CTQ655391 DDM655380:DDM655391 DNI655380:DNI655391 DXE655380:DXE655391 EHA655380:EHA655391 EQW655380:EQW655391 FAS655380:FAS655391 FKO655380:FKO655391 FUK655380:FUK655391 GEG655380:GEG655391 GOC655380:GOC655391 GXY655380:GXY655391 HHU655380:HHU655391 HRQ655380:HRQ655391 IBM655380:IBM655391 ILI655380:ILI655391 IVE655380:IVE655391 JFA655380:JFA655391 JOW655380:JOW655391 JYS655380:JYS655391 KIO655380:KIO655391 KSK655380:KSK655391 LCG655380:LCG655391 LMC655380:LMC655391 LVY655380:LVY655391 MFU655380:MFU655391 MPQ655380:MPQ655391 MZM655380:MZM655391 NJI655380:NJI655391 NTE655380:NTE655391 ODA655380:ODA655391 OMW655380:OMW655391 OWS655380:OWS655391 PGO655380:PGO655391 PQK655380:PQK655391 QAG655380:QAG655391 QKC655380:QKC655391 QTY655380:QTY655391 RDU655380:RDU655391 RNQ655380:RNQ655391 RXM655380:RXM655391 SHI655380:SHI655391 SRE655380:SRE655391 TBA655380:TBA655391 TKW655380:TKW655391 TUS655380:TUS655391 UEO655380:UEO655391 UOK655380:UOK655391 UYG655380:UYG655391 VIC655380:VIC655391 VRY655380:VRY655391 WBU655380:WBU655391 WLQ655380:WLQ655391 WVM655380:WVM655391 E720916:E720927 JA720916:JA720927 SW720916:SW720927 ACS720916:ACS720927 AMO720916:AMO720927 AWK720916:AWK720927 BGG720916:BGG720927 BQC720916:BQC720927 BZY720916:BZY720927 CJU720916:CJU720927 CTQ720916:CTQ720927 DDM720916:DDM720927 DNI720916:DNI720927 DXE720916:DXE720927 EHA720916:EHA720927 EQW720916:EQW720927 FAS720916:FAS720927 FKO720916:FKO720927 FUK720916:FUK720927 GEG720916:GEG720927 GOC720916:GOC720927 GXY720916:GXY720927 HHU720916:HHU720927 HRQ720916:HRQ720927 IBM720916:IBM720927 ILI720916:ILI720927 IVE720916:IVE720927 JFA720916:JFA720927 JOW720916:JOW720927 JYS720916:JYS720927 KIO720916:KIO720927 KSK720916:KSK720927 LCG720916:LCG720927 LMC720916:LMC720927 LVY720916:LVY720927 MFU720916:MFU720927 MPQ720916:MPQ720927 MZM720916:MZM720927 NJI720916:NJI720927 NTE720916:NTE720927 ODA720916:ODA720927 OMW720916:OMW720927 OWS720916:OWS720927 PGO720916:PGO720927 PQK720916:PQK720927 QAG720916:QAG720927 QKC720916:QKC720927 QTY720916:QTY720927 RDU720916:RDU720927 RNQ720916:RNQ720927 RXM720916:RXM720927 SHI720916:SHI720927 SRE720916:SRE720927 TBA720916:TBA720927 TKW720916:TKW720927 TUS720916:TUS720927 UEO720916:UEO720927 UOK720916:UOK720927 UYG720916:UYG720927 VIC720916:VIC720927 VRY720916:VRY720927 WBU720916:WBU720927 WLQ720916:WLQ720927 WVM720916:WVM720927 E786452:E786463 JA786452:JA786463 SW786452:SW786463 ACS786452:ACS786463 AMO786452:AMO786463 AWK786452:AWK786463 BGG786452:BGG786463 BQC786452:BQC786463 BZY786452:BZY786463 CJU786452:CJU786463 CTQ786452:CTQ786463 DDM786452:DDM786463 DNI786452:DNI786463 DXE786452:DXE786463 EHA786452:EHA786463 EQW786452:EQW786463 FAS786452:FAS786463 FKO786452:FKO786463 FUK786452:FUK786463 GEG786452:GEG786463 GOC786452:GOC786463 GXY786452:GXY786463 HHU786452:HHU786463 HRQ786452:HRQ786463 IBM786452:IBM786463 ILI786452:ILI786463 IVE786452:IVE786463 JFA786452:JFA786463 JOW786452:JOW786463 JYS786452:JYS786463 KIO786452:KIO786463 KSK786452:KSK786463 LCG786452:LCG786463 LMC786452:LMC786463 LVY786452:LVY786463 MFU786452:MFU786463 MPQ786452:MPQ786463 MZM786452:MZM786463 NJI786452:NJI786463 NTE786452:NTE786463 ODA786452:ODA786463 OMW786452:OMW786463 OWS786452:OWS786463 PGO786452:PGO786463 PQK786452:PQK786463 QAG786452:QAG786463 QKC786452:QKC786463 QTY786452:QTY786463 RDU786452:RDU786463 RNQ786452:RNQ786463 RXM786452:RXM786463 SHI786452:SHI786463 SRE786452:SRE786463 TBA786452:TBA786463 TKW786452:TKW786463 TUS786452:TUS786463 UEO786452:UEO786463 UOK786452:UOK786463 UYG786452:UYG786463 VIC786452:VIC786463 VRY786452:VRY786463 WBU786452:WBU786463 WLQ786452:WLQ786463 WVM786452:WVM786463 E851988:E851999 JA851988:JA851999 SW851988:SW851999 ACS851988:ACS851999 AMO851988:AMO851999 AWK851988:AWK851999 BGG851988:BGG851999 BQC851988:BQC851999 BZY851988:BZY851999 CJU851988:CJU851999 CTQ851988:CTQ851999 DDM851988:DDM851999 DNI851988:DNI851999 DXE851988:DXE851999 EHA851988:EHA851999 EQW851988:EQW851999 FAS851988:FAS851999 FKO851988:FKO851999 FUK851988:FUK851999 GEG851988:GEG851999 GOC851988:GOC851999 GXY851988:GXY851999 HHU851988:HHU851999 HRQ851988:HRQ851999 IBM851988:IBM851999 ILI851988:ILI851999 IVE851988:IVE851999 JFA851988:JFA851999 JOW851988:JOW851999 JYS851988:JYS851999 KIO851988:KIO851999 KSK851988:KSK851999 LCG851988:LCG851999 LMC851988:LMC851999 LVY851988:LVY851999 MFU851988:MFU851999 MPQ851988:MPQ851999 MZM851988:MZM851999 NJI851988:NJI851999 NTE851988:NTE851999 ODA851988:ODA851999 OMW851988:OMW851999 OWS851988:OWS851999 PGO851988:PGO851999 PQK851988:PQK851999 QAG851988:QAG851999 QKC851988:QKC851999 QTY851988:QTY851999 RDU851988:RDU851999 RNQ851988:RNQ851999 RXM851988:RXM851999 SHI851988:SHI851999 SRE851988:SRE851999 TBA851988:TBA851999 TKW851988:TKW851999 TUS851988:TUS851999 UEO851988:UEO851999 UOK851988:UOK851999 UYG851988:UYG851999 VIC851988:VIC851999 VRY851988:VRY851999 WBU851988:WBU851999 WLQ851988:WLQ851999 WVM851988:WVM851999 E917524:E917535 JA917524:JA917535 SW917524:SW917535 ACS917524:ACS917535 AMO917524:AMO917535 AWK917524:AWK917535 BGG917524:BGG917535 BQC917524:BQC917535 BZY917524:BZY917535 CJU917524:CJU917535 CTQ917524:CTQ917535 DDM917524:DDM917535 DNI917524:DNI917535 DXE917524:DXE917535 EHA917524:EHA917535 EQW917524:EQW917535 FAS917524:FAS917535 FKO917524:FKO917535 FUK917524:FUK917535 GEG917524:GEG917535 GOC917524:GOC917535 GXY917524:GXY917535 HHU917524:HHU917535 HRQ917524:HRQ917535 IBM917524:IBM917535 ILI917524:ILI917535 IVE917524:IVE917535 JFA917524:JFA917535 JOW917524:JOW917535 JYS917524:JYS917535 KIO917524:KIO917535 KSK917524:KSK917535 LCG917524:LCG917535 LMC917524:LMC917535 LVY917524:LVY917535 MFU917524:MFU917535 MPQ917524:MPQ917535 MZM917524:MZM917535 NJI917524:NJI917535 NTE917524:NTE917535 ODA917524:ODA917535 OMW917524:OMW917535 OWS917524:OWS917535 PGO917524:PGO917535 PQK917524:PQK917535 QAG917524:QAG917535 QKC917524:QKC917535 QTY917524:QTY917535 RDU917524:RDU917535 RNQ917524:RNQ917535 RXM917524:RXM917535 SHI917524:SHI917535 SRE917524:SRE917535 TBA917524:TBA917535 TKW917524:TKW917535 TUS917524:TUS917535 UEO917524:UEO917535 UOK917524:UOK917535 UYG917524:UYG917535 VIC917524:VIC917535 VRY917524:VRY917535 WBU917524:WBU917535 WLQ917524:WLQ917535 WVM917524:WVM917535 E983060:E983071 JA983060:JA983071 SW983060:SW983071 ACS983060:ACS983071 AMO983060:AMO983071 AWK983060:AWK983071 BGG983060:BGG983071 BQC983060:BQC983071 BZY983060:BZY983071 CJU983060:CJU983071 CTQ983060:CTQ983071 DDM983060:DDM983071 DNI983060:DNI983071 DXE983060:DXE983071 EHA983060:EHA983071 EQW983060:EQW983071 FAS983060:FAS983071 FKO983060:FKO983071 FUK983060:FUK983071 GEG983060:GEG983071 GOC983060:GOC983071 GXY983060:GXY983071 HHU983060:HHU983071 HRQ983060:HRQ983071 IBM983060:IBM983071 ILI983060:ILI983071 IVE983060:IVE983071 JFA983060:JFA983071 JOW983060:JOW983071 JYS983060:JYS983071 KIO983060:KIO983071 KSK983060:KSK983071 LCG983060:LCG983071 LMC983060:LMC983071 LVY983060:LVY983071 MFU983060:MFU983071 MPQ983060:MPQ983071 MZM983060:MZM983071 NJI983060:NJI983071 NTE983060:NTE983071 ODA983060:ODA983071 OMW983060:OMW983071 OWS983060:OWS983071 PGO983060:PGO983071 PQK983060:PQK983071 QAG983060:QAG983071 QKC983060:QKC983071 QTY983060:QTY983071 RDU983060:RDU983071 RNQ983060:RNQ983071 RXM983060:RXM983071 SHI983060:SHI983071 SRE983060:SRE983071 TBA983060:TBA983071 TKW983060:TKW983071 TUS983060:TUS983071 UEO983060:UEO983071 UOK983060:UOK983071 UYG983060:UYG983071 VIC983060:VIC983071 VRY983060:VRY983071 WBU983060:WBU983071 WLQ983060:WLQ983071 JA25:JA27 SW25:SW27 ACS25:ACS27 AMO25:AMO27 AWK25:AWK27 BGG25:BGG27 BQC25:BQC27 BZY25:BZY27 CJU25:CJU27 CTQ25:CTQ27 DDM25:DDM27 DNI25:DNI27 DXE25:DXE27 EHA25:EHA27 EQW25:EQW27 FAS25:FAS27 FKO25:FKO27 FUK25:FUK27 GEG25:GEG27 GOC25:GOC27 GXY25:GXY27 HHU25:HHU27 HRQ25:HRQ27 IBM25:IBM27 ILI25:ILI27 IVE25:IVE27 JFA25:JFA27 JOW25:JOW27 JYS25:JYS27 KIO25:KIO27 KSK25:KSK27 LCG25:LCG27 LMC25:LMC27 LVY25:LVY27 MFU25:MFU27 MPQ25:MPQ27 MZM25:MZM27 NJI25:NJI27 NTE25:NTE27 ODA25:ODA27 OMW25:OMW27 OWS25:OWS27 PGO25:PGO27 PQK25:PQK27 QAG25:QAG27 QKC25:QKC27 QTY25:QTY27 RDU25:RDU27 RNQ25:RNQ27 RXM25:RXM27 SHI25:SHI27 SRE25:SRE27 TBA25:TBA27 TKW25:TKW27 TUS25:TUS27 UEO25:UEO27 UOK25:UOK27 UYG25:UYG27 VIC25:VIC27 VRY25:VRY27 WBU25:WBU27 WLQ25:WLQ27 WVM25:WVM27 E24:E27"/>
    <dataValidation type="list" allowBlank="1" showInputMessage="1" showErrorMessage="1" sqref="J7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7 J65539 JF65539 TB65539 ACX65539 AMT65539 AWP65539 BGL65539 BQH65539 CAD65539 CJZ65539 CTV65539 DDR65539 DNN65539 DXJ65539 EHF65539 ERB65539 FAX65539 FKT65539 FUP65539 GEL65539 GOH65539 GYD65539 HHZ65539 HRV65539 IBR65539 ILN65539 IVJ65539 JFF65539 JPB65539 JYX65539 KIT65539 KSP65539 LCL65539 LMH65539 LWD65539 MFZ65539 MPV65539 MZR65539 NJN65539 NTJ65539 ODF65539 ONB65539 OWX65539 PGT65539 PQP65539 QAL65539 QKH65539 QUD65539 RDZ65539 RNV65539 RXR65539 SHN65539 SRJ65539 TBF65539 TLB65539 TUX65539 UET65539 UOP65539 UYL65539 VIH65539 VSD65539 WBZ65539 WLV65539 WVR65539 J131075 JF131075 TB131075 ACX131075 AMT131075 AWP131075 BGL131075 BQH131075 CAD131075 CJZ131075 CTV131075 DDR131075 DNN131075 DXJ131075 EHF131075 ERB131075 FAX131075 FKT131075 FUP131075 GEL131075 GOH131075 GYD131075 HHZ131075 HRV131075 IBR131075 ILN131075 IVJ131075 JFF131075 JPB131075 JYX131075 KIT131075 KSP131075 LCL131075 LMH131075 LWD131075 MFZ131075 MPV131075 MZR131075 NJN131075 NTJ131075 ODF131075 ONB131075 OWX131075 PGT131075 PQP131075 QAL131075 QKH131075 QUD131075 RDZ131075 RNV131075 RXR131075 SHN131075 SRJ131075 TBF131075 TLB131075 TUX131075 UET131075 UOP131075 UYL131075 VIH131075 VSD131075 WBZ131075 WLV131075 WVR131075 J196611 JF196611 TB196611 ACX196611 AMT196611 AWP196611 BGL196611 BQH196611 CAD196611 CJZ196611 CTV196611 DDR196611 DNN196611 DXJ196611 EHF196611 ERB196611 FAX196611 FKT196611 FUP196611 GEL196611 GOH196611 GYD196611 HHZ196611 HRV196611 IBR196611 ILN196611 IVJ196611 JFF196611 JPB196611 JYX196611 KIT196611 KSP196611 LCL196611 LMH196611 LWD196611 MFZ196611 MPV196611 MZR196611 NJN196611 NTJ196611 ODF196611 ONB196611 OWX196611 PGT196611 PQP196611 QAL196611 QKH196611 QUD196611 RDZ196611 RNV196611 RXR196611 SHN196611 SRJ196611 TBF196611 TLB196611 TUX196611 UET196611 UOP196611 UYL196611 VIH196611 VSD196611 WBZ196611 WLV196611 WVR196611 J262147 JF262147 TB262147 ACX262147 AMT262147 AWP262147 BGL262147 BQH262147 CAD262147 CJZ262147 CTV262147 DDR262147 DNN262147 DXJ262147 EHF262147 ERB262147 FAX262147 FKT262147 FUP262147 GEL262147 GOH262147 GYD262147 HHZ262147 HRV262147 IBR262147 ILN262147 IVJ262147 JFF262147 JPB262147 JYX262147 KIT262147 KSP262147 LCL262147 LMH262147 LWD262147 MFZ262147 MPV262147 MZR262147 NJN262147 NTJ262147 ODF262147 ONB262147 OWX262147 PGT262147 PQP262147 QAL262147 QKH262147 QUD262147 RDZ262147 RNV262147 RXR262147 SHN262147 SRJ262147 TBF262147 TLB262147 TUX262147 UET262147 UOP262147 UYL262147 VIH262147 VSD262147 WBZ262147 WLV262147 WVR262147 J327683 JF327683 TB327683 ACX327683 AMT327683 AWP327683 BGL327683 BQH327683 CAD327683 CJZ327683 CTV327683 DDR327683 DNN327683 DXJ327683 EHF327683 ERB327683 FAX327683 FKT327683 FUP327683 GEL327683 GOH327683 GYD327683 HHZ327683 HRV327683 IBR327683 ILN327683 IVJ327683 JFF327683 JPB327683 JYX327683 KIT327683 KSP327683 LCL327683 LMH327683 LWD327683 MFZ327683 MPV327683 MZR327683 NJN327683 NTJ327683 ODF327683 ONB327683 OWX327683 PGT327683 PQP327683 QAL327683 QKH327683 QUD327683 RDZ327683 RNV327683 RXR327683 SHN327683 SRJ327683 TBF327683 TLB327683 TUX327683 UET327683 UOP327683 UYL327683 VIH327683 VSD327683 WBZ327683 WLV327683 WVR327683 J393219 JF393219 TB393219 ACX393219 AMT393219 AWP393219 BGL393219 BQH393219 CAD393219 CJZ393219 CTV393219 DDR393219 DNN393219 DXJ393219 EHF393219 ERB393219 FAX393219 FKT393219 FUP393219 GEL393219 GOH393219 GYD393219 HHZ393219 HRV393219 IBR393219 ILN393219 IVJ393219 JFF393219 JPB393219 JYX393219 KIT393219 KSP393219 LCL393219 LMH393219 LWD393219 MFZ393219 MPV393219 MZR393219 NJN393219 NTJ393219 ODF393219 ONB393219 OWX393219 PGT393219 PQP393219 QAL393219 QKH393219 QUD393219 RDZ393219 RNV393219 RXR393219 SHN393219 SRJ393219 TBF393219 TLB393219 TUX393219 UET393219 UOP393219 UYL393219 VIH393219 VSD393219 WBZ393219 WLV393219 WVR393219 J458755 JF458755 TB458755 ACX458755 AMT458755 AWP458755 BGL458755 BQH458755 CAD458755 CJZ458755 CTV458755 DDR458755 DNN458755 DXJ458755 EHF458755 ERB458755 FAX458755 FKT458755 FUP458755 GEL458755 GOH458755 GYD458755 HHZ458755 HRV458755 IBR458755 ILN458755 IVJ458755 JFF458755 JPB458755 JYX458755 KIT458755 KSP458755 LCL458755 LMH458755 LWD458755 MFZ458755 MPV458755 MZR458755 NJN458755 NTJ458755 ODF458755 ONB458755 OWX458755 PGT458755 PQP458755 QAL458755 QKH458755 QUD458755 RDZ458755 RNV458755 RXR458755 SHN458755 SRJ458755 TBF458755 TLB458755 TUX458755 UET458755 UOP458755 UYL458755 VIH458755 VSD458755 WBZ458755 WLV458755 WVR458755 J524291 JF524291 TB524291 ACX524291 AMT524291 AWP524291 BGL524291 BQH524291 CAD524291 CJZ524291 CTV524291 DDR524291 DNN524291 DXJ524291 EHF524291 ERB524291 FAX524291 FKT524291 FUP524291 GEL524291 GOH524291 GYD524291 HHZ524291 HRV524291 IBR524291 ILN524291 IVJ524291 JFF524291 JPB524291 JYX524291 KIT524291 KSP524291 LCL524291 LMH524291 LWD524291 MFZ524291 MPV524291 MZR524291 NJN524291 NTJ524291 ODF524291 ONB524291 OWX524291 PGT524291 PQP524291 QAL524291 QKH524291 QUD524291 RDZ524291 RNV524291 RXR524291 SHN524291 SRJ524291 TBF524291 TLB524291 TUX524291 UET524291 UOP524291 UYL524291 VIH524291 VSD524291 WBZ524291 WLV524291 WVR524291 J589827 JF589827 TB589827 ACX589827 AMT589827 AWP589827 BGL589827 BQH589827 CAD589827 CJZ589827 CTV589827 DDR589827 DNN589827 DXJ589827 EHF589827 ERB589827 FAX589827 FKT589827 FUP589827 GEL589827 GOH589827 GYD589827 HHZ589827 HRV589827 IBR589827 ILN589827 IVJ589827 JFF589827 JPB589827 JYX589827 KIT589827 KSP589827 LCL589827 LMH589827 LWD589827 MFZ589827 MPV589827 MZR589827 NJN589827 NTJ589827 ODF589827 ONB589827 OWX589827 PGT589827 PQP589827 QAL589827 QKH589827 QUD589827 RDZ589827 RNV589827 RXR589827 SHN589827 SRJ589827 TBF589827 TLB589827 TUX589827 UET589827 UOP589827 UYL589827 VIH589827 VSD589827 WBZ589827 WLV589827 WVR589827 J655363 JF655363 TB655363 ACX655363 AMT655363 AWP655363 BGL655363 BQH655363 CAD655363 CJZ655363 CTV655363 DDR655363 DNN655363 DXJ655363 EHF655363 ERB655363 FAX655363 FKT655363 FUP655363 GEL655363 GOH655363 GYD655363 HHZ655363 HRV655363 IBR655363 ILN655363 IVJ655363 JFF655363 JPB655363 JYX655363 KIT655363 KSP655363 LCL655363 LMH655363 LWD655363 MFZ655363 MPV655363 MZR655363 NJN655363 NTJ655363 ODF655363 ONB655363 OWX655363 PGT655363 PQP655363 QAL655363 QKH655363 QUD655363 RDZ655363 RNV655363 RXR655363 SHN655363 SRJ655363 TBF655363 TLB655363 TUX655363 UET655363 UOP655363 UYL655363 VIH655363 VSD655363 WBZ655363 WLV655363 WVR655363 J720899 JF720899 TB720899 ACX720899 AMT720899 AWP720899 BGL720899 BQH720899 CAD720899 CJZ720899 CTV720899 DDR720899 DNN720899 DXJ720899 EHF720899 ERB720899 FAX720899 FKT720899 FUP720899 GEL720899 GOH720899 GYD720899 HHZ720899 HRV720899 IBR720899 ILN720899 IVJ720899 JFF720899 JPB720899 JYX720899 KIT720899 KSP720899 LCL720899 LMH720899 LWD720899 MFZ720899 MPV720899 MZR720899 NJN720899 NTJ720899 ODF720899 ONB720899 OWX720899 PGT720899 PQP720899 QAL720899 QKH720899 QUD720899 RDZ720899 RNV720899 RXR720899 SHN720899 SRJ720899 TBF720899 TLB720899 TUX720899 UET720899 UOP720899 UYL720899 VIH720899 VSD720899 WBZ720899 WLV720899 WVR720899 J786435 JF786435 TB786435 ACX786435 AMT786435 AWP786435 BGL786435 BQH786435 CAD786435 CJZ786435 CTV786435 DDR786435 DNN786435 DXJ786435 EHF786435 ERB786435 FAX786435 FKT786435 FUP786435 GEL786435 GOH786435 GYD786435 HHZ786435 HRV786435 IBR786435 ILN786435 IVJ786435 JFF786435 JPB786435 JYX786435 KIT786435 KSP786435 LCL786435 LMH786435 LWD786435 MFZ786435 MPV786435 MZR786435 NJN786435 NTJ786435 ODF786435 ONB786435 OWX786435 PGT786435 PQP786435 QAL786435 QKH786435 QUD786435 RDZ786435 RNV786435 RXR786435 SHN786435 SRJ786435 TBF786435 TLB786435 TUX786435 UET786435 UOP786435 UYL786435 VIH786435 VSD786435 WBZ786435 WLV786435 WVR786435 J851971 JF851971 TB851971 ACX851971 AMT851971 AWP851971 BGL851971 BQH851971 CAD851971 CJZ851971 CTV851971 DDR851971 DNN851971 DXJ851971 EHF851971 ERB851971 FAX851971 FKT851971 FUP851971 GEL851971 GOH851971 GYD851971 HHZ851971 HRV851971 IBR851971 ILN851971 IVJ851971 JFF851971 JPB851971 JYX851971 KIT851971 KSP851971 LCL851971 LMH851971 LWD851971 MFZ851971 MPV851971 MZR851971 NJN851971 NTJ851971 ODF851971 ONB851971 OWX851971 PGT851971 PQP851971 QAL851971 QKH851971 QUD851971 RDZ851971 RNV851971 RXR851971 SHN851971 SRJ851971 TBF851971 TLB851971 TUX851971 UET851971 UOP851971 UYL851971 VIH851971 VSD851971 WBZ851971 WLV851971 WVR851971 J917507 JF917507 TB917507 ACX917507 AMT917507 AWP917507 BGL917507 BQH917507 CAD917507 CJZ917507 CTV917507 DDR917507 DNN917507 DXJ917507 EHF917507 ERB917507 FAX917507 FKT917507 FUP917507 GEL917507 GOH917507 GYD917507 HHZ917507 HRV917507 IBR917507 ILN917507 IVJ917507 JFF917507 JPB917507 JYX917507 KIT917507 KSP917507 LCL917507 LMH917507 LWD917507 MFZ917507 MPV917507 MZR917507 NJN917507 NTJ917507 ODF917507 ONB917507 OWX917507 PGT917507 PQP917507 QAL917507 QKH917507 QUD917507 RDZ917507 RNV917507 RXR917507 SHN917507 SRJ917507 TBF917507 TLB917507 TUX917507 UET917507 UOP917507 UYL917507 VIH917507 VSD917507 WBZ917507 WLV917507 WVR917507 J983043 JF983043 TB983043 ACX983043 AMT983043 AWP983043 BGL983043 BQH983043 CAD983043 CJZ983043 CTV983043 DDR983043 DNN983043 DXJ983043 EHF983043 ERB983043 FAX983043 FKT983043 FUP983043 GEL983043 GOH983043 GYD983043 HHZ983043 HRV983043 IBR983043 ILN983043 IVJ983043 JFF983043 JPB983043 JYX983043 KIT983043 KSP983043 LCL983043 LMH983043 LWD983043 MFZ983043 MPV983043 MZR983043 NJN983043 NTJ983043 ODF983043 ONB983043 OWX983043 PGT983043 PQP983043 QAL983043 QKH983043 QUD983043 RDZ983043 RNV983043 RXR983043 SHN983043 SRJ983043 TBF983043 TLB983043 TUX983043 UET983043 UOP983043 UYL983043 VIH983043 VSD983043 WBZ983043 WLV983043 WVR983043">
      <formula1>P1:P3</formula1>
    </dataValidation>
    <dataValidation type="list" allowBlank="1" showInputMessage="1" showErrorMessage="1" sqref="J65540 JF65540 TB65540 ACX65540 AMT65540 AWP65540 BGL65540 BQH65540 CAD65540 CJZ65540 CTV65540 DDR65540 DNN65540 DXJ65540 EHF65540 ERB65540 FAX65540 FKT65540 FUP65540 GEL65540 GOH65540 GYD65540 HHZ65540 HRV65540 IBR65540 ILN65540 IVJ65540 JFF65540 JPB65540 JYX65540 KIT65540 KSP65540 LCL65540 LMH65540 LWD65540 MFZ65540 MPV65540 MZR65540 NJN65540 NTJ65540 ODF65540 ONB65540 OWX65540 PGT65540 PQP65540 QAL65540 QKH65540 QUD65540 RDZ65540 RNV65540 RXR65540 SHN65540 SRJ65540 TBF65540 TLB65540 TUX65540 UET65540 UOP65540 UYL65540 VIH65540 VSD65540 WBZ65540 WLV65540 WVR65540 J131076 JF131076 TB131076 ACX131076 AMT131076 AWP131076 BGL131076 BQH131076 CAD131076 CJZ131076 CTV131076 DDR131076 DNN131076 DXJ131076 EHF131076 ERB131076 FAX131076 FKT131076 FUP131076 GEL131076 GOH131076 GYD131076 HHZ131076 HRV131076 IBR131076 ILN131076 IVJ131076 JFF131076 JPB131076 JYX131076 KIT131076 KSP131076 LCL131076 LMH131076 LWD131076 MFZ131076 MPV131076 MZR131076 NJN131076 NTJ131076 ODF131076 ONB131076 OWX131076 PGT131076 PQP131076 QAL131076 QKH131076 QUD131076 RDZ131076 RNV131076 RXR131076 SHN131076 SRJ131076 TBF131076 TLB131076 TUX131076 UET131076 UOP131076 UYL131076 VIH131076 VSD131076 WBZ131076 WLV131076 WVR131076 J196612 JF196612 TB196612 ACX196612 AMT196612 AWP196612 BGL196612 BQH196612 CAD196612 CJZ196612 CTV196612 DDR196612 DNN196612 DXJ196612 EHF196612 ERB196612 FAX196612 FKT196612 FUP196612 GEL196612 GOH196612 GYD196612 HHZ196612 HRV196612 IBR196612 ILN196612 IVJ196612 JFF196612 JPB196612 JYX196612 KIT196612 KSP196612 LCL196612 LMH196612 LWD196612 MFZ196612 MPV196612 MZR196612 NJN196612 NTJ196612 ODF196612 ONB196612 OWX196612 PGT196612 PQP196612 QAL196612 QKH196612 QUD196612 RDZ196612 RNV196612 RXR196612 SHN196612 SRJ196612 TBF196612 TLB196612 TUX196612 UET196612 UOP196612 UYL196612 VIH196612 VSD196612 WBZ196612 WLV196612 WVR196612 J262148 JF262148 TB262148 ACX262148 AMT262148 AWP262148 BGL262148 BQH262148 CAD262148 CJZ262148 CTV262148 DDR262148 DNN262148 DXJ262148 EHF262148 ERB262148 FAX262148 FKT262148 FUP262148 GEL262148 GOH262148 GYD262148 HHZ262148 HRV262148 IBR262148 ILN262148 IVJ262148 JFF262148 JPB262148 JYX262148 KIT262148 KSP262148 LCL262148 LMH262148 LWD262148 MFZ262148 MPV262148 MZR262148 NJN262148 NTJ262148 ODF262148 ONB262148 OWX262148 PGT262148 PQP262148 QAL262148 QKH262148 QUD262148 RDZ262148 RNV262148 RXR262148 SHN262148 SRJ262148 TBF262148 TLB262148 TUX262148 UET262148 UOP262148 UYL262148 VIH262148 VSD262148 WBZ262148 WLV262148 WVR262148 J327684 JF327684 TB327684 ACX327684 AMT327684 AWP327684 BGL327684 BQH327684 CAD327684 CJZ327684 CTV327684 DDR327684 DNN327684 DXJ327684 EHF327684 ERB327684 FAX327684 FKT327684 FUP327684 GEL327684 GOH327684 GYD327684 HHZ327684 HRV327684 IBR327684 ILN327684 IVJ327684 JFF327684 JPB327684 JYX327684 KIT327684 KSP327684 LCL327684 LMH327684 LWD327684 MFZ327684 MPV327684 MZR327684 NJN327684 NTJ327684 ODF327684 ONB327684 OWX327684 PGT327684 PQP327684 QAL327684 QKH327684 QUD327684 RDZ327684 RNV327684 RXR327684 SHN327684 SRJ327684 TBF327684 TLB327684 TUX327684 UET327684 UOP327684 UYL327684 VIH327684 VSD327684 WBZ327684 WLV327684 WVR327684 J393220 JF393220 TB393220 ACX393220 AMT393220 AWP393220 BGL393220 BQH393220 CAD393220 CJZ393220 CTV393220 DDR393220 DNN393220 DXJ393220 EHF393220 ERB393220 FAX393220 FKT393220 FUP393220 GEL393220 GOH393220 GYD393220 HHZ393220 HRV393220 IBR393220 ILN393220 IVJ393220 JFF393220 JPB393220 JYX393220 KIT393220 KSP393220 LCL393220 LMH393220 LWD393220 MFZ393220 MPV393220 MZR393220 NJN393220 NTJ393220 ODF393220 ONB393220 OWX393220 PGT393220 PQP393220 QAL393220 QKH393220 QUD393220 RDZ393220 RNV393220 RXR393220 SHN393220 SRJ393220 TBF393220 TLB393220 TUX393220 UET393220 UOP393220 UYL393220 VIH393220 VSD393220 WBZ393220 WLV393220 WVR393220 J458756 JF458756 TB458756 ACX458756 AMT458756 AWP458756 BGL458756 BQH458756 CAD458756 CJZ458756 CTV458756 DDR458756 DNN458756 DXJ458756 EHF458756 ERB458756 FAX458756 FKT458756 FUP458756 GEL458756 GOH458756 GYD458756 HHZ458756 HRV458756 IBR458756 ILN458756 IVJ458756 JFF458756 JPB458756 JYX458756 KIT458756 KSP458756 LCL458756 LMH458756 LWD458756 MFZ458756 MPV458756 MZR458756 NJN458756 NTJ458756 ODF458756 ONB458756 OWX458756 PGT458756 PQP458756 QAL458756 QKH458756 QUD458756 RDZ458756 RNV458756 RXR458756 SHN458756 SRJ458756 TBF458756 TLB458756 TUX458756 UET458756 UOP458756 UYL458756 VIH458756 VSD458756 WBZ458756 WLV458756 WVR458756 J524292 JF524292 TB524292 ACX524292 AMT524292 AWP524292 BGL524292 BQH524292 CAD524292 CJZ524292 CTV524292 DDR524292 DNN524292 DXJ524292 EHF524292 ERB524292 FAX524292 FKT524292 FUP524292 GEL524292 GOH524292 GYD524292 HHZ524292 HRV524292 IBR524292 ILN524292 IVJ524292 JFF524292 JPB524292 JYX524292 KIT524292 KSP524292 LCL524292 LMH524292 LWD524292 MFZ524292 MPV524292 MZR524292 NJN524292 NTJ524292 ODF524292 ONB524292 OWX524292 PGT524292 PQP524292 QAL524292 QKH524292 QUD524292 RDZ524292 RNV524292 RXR524292 SHN524292 SRJ524292 TBF524292 TLB524292 TUX524292 UET524292 UOP524292 UYL524292 VIH524292 VSD524292 WBZ524292 WLV524292 WVR524292 J589828 JF589828 TB589828 ACX589828 AMT589828 AWP589828 BGL589828 BQH589828 CAD589828 CJZ589828 CTV589828 DDR589828 DNN589828 DXJ589828 EHF589828 ERB589828 FAX589828 FKT589828 FUP589828 GEL589828 GOH589828 GYD589828 HHZ589828 HRV589828 IBR589828 ILN589828 IVJ589828 JFF589828 JPB589828 JYX589828 KIT589828 KSP589828 LCL589828 LMH589828 LWD589828 MFZ589828 MPV589828 MZR589828 NJN589828 NTJ589828 ODF589828 ONB589828 OWX589828 PGT589828 PQP589828 QAL589828 QKH589828 QUD589828 RDZ589828 RNV589828 RXR589828 SHN589828 SRJ589828 TBF589828 TLB589828 TUX589828 UET589828 UOP589828 UYL589828 VIH589828 VSD589828 WBZ589828 WLV589828 WVR589828 J655364 JF655364 TB655364 ACX655364 AMT655364 AWP655364 BGL655364 BQH655364 CAD655364 CJZ655364 CTV655364 DDR655364 DNN655364 DXJ655364 EHF655364 ERB655364 FAX655364 FKT655364 FUP655364 GEL655364 GOH655364 GYD655364 HHZ655364 HRV655364 IBR655364 ILN655364 IVJ655364 JFF655364 JPB655364 JYX655364 KIT655364 KSP655364 LCL655364 LMH655364 LWD655364 MFZ655364 MPV655364 MZR655364 NJN655364 NTJ655364 ODF655364 ONB655364 OWX655364 PGT655364 PQP655364 QAL655364 QKH655364 QUD655364 RDZ655364 RNV655364 RXR655364 SHN655364 SRJ655364 TBF655364 TLB655364 TUX655364 UET655364 UOP655364 UYL655364 VIH655364 VSD655364 WBZ655364 WLV655364 WVR655364 J720900 JF720900 TB720900 ACX720900 AMT720900 AWP720900 BGL720900 BQH720900 CAD720900 CJZ720900 CTV720900 DDR720900 DNN720900 DXJ720900 EHF720900 ERB720900 FAX720900 FKT720900 FUP720900 GEL720900 GOH720900 GYD720900 HHZ720900 HRV720900 IBR720900 ILN720900 IVJ720900 JFF720900 JPB720900 JYX720900 KIT720900 KSP720900 LCL720900 LMH720900 LWD720900 MFZ720900 MPV720900 MZR720900 NJN720900 NTJ720900 ODF720900 ONB720900 OWX720900 PGT720900 PQP720900 QAL720900 QKH720900 QUD720900 RDZ720900 RNV720900 RXR720900 SHN720900 SRJ720900 TBF720900 TLB720900 TUX720900 UET720900 UOP720900 UYL720900 VIH720900 VSD720900 WBZ720900 WLV720900 WVR720900 J786436 JF786436 TB786436 ACX786436 AMT786436 AWP786436 BGL786436 BQH786436 CAD786436 CJZ786436 CTV786436 DDR786436 DNN786436 DXJ786436 EHF786436 ERB786436 FAX786436 FKT786436 FUP786436 GEL786436 GOH786436 GYD786436 HHZ786436 HRV786436 IBR786436 ILN786436 IVJ786436 JFF786436 JPB786436 JYX786436 KIT786436 KSP786436 LCL786436 LMH786436 LWD786436 MFZ786436 MPV786436 MZR786436 NJN786436 NTJ786436 ODF786436 ONB786436 OWX786436 PGT786436 PQP786436 QAL786436 QKH786436 QUD786436 RDZ786436 RNV786436 RXR786436 SHN786436 SRJ786436 TBF786436 TLB786436 TUX786436 UET786436 UOP786436 UYL786436 VIH786436 VSD786436 WBZ786436 WLV786436 WVR786436 J851972 JF851972 TB851972 ACX851972 AMT851972 AWP851972 BGL851972 BQH851972 CAD851972 CJZ851972 CTV851972 DDR851972 DNN851972 DXJ851972 EHF851972 ERB851972 FAX851972 FKT851972 FUP851972 GEL851972 GOH851972 GYD851972 HHZ851972 HRV851972 IBR851972 ILN851972 IVJ851972 JFF851972 JPB851972 JYX851972 KIT851972 KSP851972 LCL851972 LMH851972 LWD851972 MFZ851972 MPV851972 MZR851972 NJN851972 NTJ851972 ODF851972 ONB851972 OWX851972 PGT851972 PQP851972 QAL851972 QKH851972 QUD851972 RDZ851972 RNV851972 RXR851972 SHN851972 SRJ851972 TBF851972 TLB851972 TUX851972 UET851972 UOP851972 UYL851972 VIH851972 VSD851972 WBZ851972 WLV851972 WVR851972 J917508 JF917508 TB917508 ACX917508 AMT917508 AWP917508 BGL917508 BQH917508 CAD917508 CJZ917508 CTV917508 DDR917508 DNN917508 DXJ917508 EHF917508 ERB917508 FAX917508 FKT917508 FUP917508 GEL917508 GOH917508 GYD917508 HHZ917508 HRV917508 IBR917508 ILN917508 IVJ917508 JFF917508 JPB917508 JYX917508 KIT917508 KSP917508 LCL917508 LMH917508 LWD917508 MFZ917508 MPV917508 MZR917508 NJN917508 NTJ917508 ODF917508 ONB917508 OWX917508 PGT917508 PQP917508 QAL917508 QKH917508 QUD917508 RDZ917508 RNV917508 RXR917508 SHN917508 SRJ917508 TBF917508 TLB917508 TUX917508 UET917508 UOP917508 UYL917508 VIH917508 VSD917508 WBZ917508 WLV917508 WVR917508 J983044 JF983044 TB983044 ACX983044 AMT983044 AWP983044 BGL983044 BQH983044 CAD983044 CJZ983044 CTV983044 DDR983044 DNN983044 DXJ983044 EHF983044 ERB983044 FAX983044 FKT983044 FUP983044 GEL983044 GOH983044 GYD983044 HHZ983044 HRV983044 IBR983044 ILN983044 IVJ983044 JFF983044 JPB983044 JYX983044 KIT983044 KSP983044 LCL983044 LMH983044 LWD983044 MFZ983044 MPV983044 MZR983044 NJN983044 NTJ983044 ODF983044 ONB983044 OWX983044 PGT983044 PQP983044 QAL983044 QKH983044 QUD983044 RDZ983044 RNV983044 RXR983044 SHN983044 SRJ983044 TBF983044 TLB983044 TUX983044 UET983044 UOP983044 UYL983044 VIH983044 VSD983044 WBZ983044 WLV983044 WVR983044 WVR8 WLV8 WBZ8 VSD8 VIH8 UYL8 UOP8 UET8 TUX8 TLB8 TBF8 SRJ8 SHN8 RXR8 RNV8 RDZ8 QUD8 QKH8 QAL8 PQP8 PGT8 OWX8 ONB8 ODF8 NTJ8 NJN8 MZR8 MPV8 MFZ8 LWD8 LMH8 LCL8 KSP8 KIT8 JYX8 JPB8 JFF8 IVJ8 ILN8 IBR8 HRV8 HHZ8 GYD8 GOH8 GEL8 FUP8 FKT8 FAX8 ERB8 EHF8 DXJ8 DNN8 DDR8 CTV8 CJZ8 CAD8 BQH8 BGL8 AWP8 AMT8 ACX8 TB8 JF8 J8">
      <formula1>$P$4:$P$5</formula1>
    </dataValidation>
  </dataValidations>
  <pageMargins left="0.7" right="0.7" top="0.75" bottom="0.75" header="0.3" footer="0.3"/>
  <pageSetup paperSize="9" orientation="portrait" horizontalDpi="0"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R54"/>
  <sheetViews>
    <sheetView topLeftCell="A30" zoomScale="80" zoomScaleNormal="80" workbookViewId="0">
      <selection activeCell="G27" sqref="G27:H27"/>
    </sheetView>
  </sheetViews>
  <sheetFormatPr baseColWidth="10" defaultRowHeight="12.75" x14ac:dyDescent="0.2"/>
  <cols>
    <col min="1" max="1" width="20.5703125" style="25" customWidth="1"/>
    <col min="2" max="2" width="11.42578125" style="25" customWidth="1"/>
    <col min="3" max="3" width="20.5703125" style="25" bestFit="1" customWidth="1"/>
    <col min="4" max="4" width="25.28515625" style="25" bestFit="1" customWidth="1"/>
    <col min="5" max="5" width="11.42578125" style="25" customWidth="1"/>
    <col min="6" max="6" width="21.140625" style="25" customWidth="1"/>
    <col min="7" max="7" width="20.85546875" style="25" customWidth="1"/>
    <col min="8" max="8" width="19.5703125" style="25" customWidth="1"/>
    <col min="9" max="9" width="21.5703125" style="25" customWidth="1"/>
    <col min="10" max="10" width="15.140625" style="25" customWidth="1"/>
    <col min="11" max="13" width="11.42578125" style="2" hidden="1" customWidth="1"/>
    <col min="14" max="14" width="15.7109375" style="2" bestFit="1" customWidth="1"/>
    <col min="15" max="15" width="14.5703125" style="2" bestFit="1" customWidth="1"/>
    <col min="16" max="16" width="20" style="2" customWidth="1"/>
    <col min="17" max="17" width="16.7109375" style="2" bestFit="1" customWidth="1"/>
    <col min="18" max="256" width="11.42578125" style="2"/>
    <col min="257" max="257" width="20.5703125" style="2" customWidth="1"/>
    <col min="258" max="261" width="11.42578125" style="2" customWidth="1"/>
    <col min="262" max="262" width="21.140625" style="2" customWidth="1"/>
    <col min="263" max="263" width="20.85546875" style="2" customWidth="1"/>
    <col min="264" max="264" width="19.5703125" style="2" customWidth="1"/>
    <col min="265" max="265" width="21.5703125" style="2" customWidth="1"/>
    <col min="266" max="266" width="15.140625" style="2" customWidth="1"/>
    <col min="267" max="269" width="0" style="2" hidden="1" customWidth="1"/>
    <col min="270" max="512" width="11.42578125" style="2"/>
    <col min="513" max="513" width="20.5703125" style="2" customWidth="1"/>
    <col min="514" max="517" width="11.42578125" style="2" customWidth="1"/>
    <col min="518" max="518" width="21.140625" style="2" customWidth="1"/>
    <col min="519" max="519" width="20.85546875" style="2" customWidth="1"/>
    <col min="520" max="520" width="19.5703125" style="2" customWidth="1"/>
    <col min="521" max="521" width="21.5703125" style="2" customWidth="1"/>
    <col min="522" max="522" width="15.140625" style="2" customWidth="1"/>
    <col min="523" max="525" width="0" style="2" hidden="1" customWidth="1"/>
    <col min="526" max="768" width="11.42578125" style="2"/>
    <col min="769" max="769" width="20.5703125" style="2" customWidth="1"/>
    <col min="770" max="773" width="11.42578125" style="2" customWidth="1"/>
    <col min="774" max="774" width="21.140625" style="2" customWidth="1"/>
    <col min="775" max="775" width="20.85546875" style="2" customWidth="1"/>
    <col min="776" max="776" width="19.5703125" style="2" customWidth="1"/>
    <col min="777" max="777" width="21.5703125" style="2" customWidth="1"/>
    <col min="778" max="778" width="15.140625" style="2" customWidth="1"/>
    <col min="779" max="781" width="0" style="2" hidden="1" customWidth="1"/>
    <col min="782" max="1024" width="11.42578125" style="2"/>
    <col min="1025" max="1025" width="20.5703125" style="2" customWidth="1"/>
    <col min="1026" max="1029" width="11.42578125" style="2" customWidth="1"/>
    <col min="1030" max="1030" width="21.140625" style="2" customWidth="1"/>
    <col min="1031" max="1031" width="20.85546875" style="2" customWidth="1"/>
    <col min="1032" max="1032" width="19.5703125" style="2" customWidth="1"/>
    <col min="1033" max="1033" width="21.5703125" style="2" customWidth="1"/>
    <col min="1034" max="1034" width="15.140625" style="2" customWidth="1"/>
    <col min="1035" max="1037" width="0" style="2" hidden="1" customWidth="1"/>
    <col min="1038" max="1280" width="11.42578125" style="2"/>
    <col min="1281" max="1281" width="20.5703125" style="2" customWidth="1"/>
    <col min="1282" max="1285" width="11.42578125" style="2" customWidth="1"/>
    <col min="1286" max="1286" width="21.140625" style="2" customWidth="1"/>
    <col min="1287" max="1287" width="20.85546875" style="2" customWidth="1"/>
    <col min="1288" max="1288" width="19.5703125" style="2" customWidth="1"/>
    <col min="1289" max="1289" width="21.5703125" style="2" customWidth="1"/>
    <col min="1290" max="1290" width="15.140625" style="2" customWidth="1"/>
    <col min="1291" max="1293" width="0" style="2" hidden="1" customWidth="1"/>
    <col min="1294" max="1536" width="11.42578125" style="2"/>
    <col min="1537" max="1537" width="20.5703125" style="2" customWidth="1"/>
    <col min="1538" max="1541" width="11.42578125" style="2" customWidth="1"/>
    <col min="1542" max="1542" width="21.140625" style="2" customWidth="1"/>
    <col min="1543" max="1543" width="20.85546875" style="2" customWidth="1"/>
    <col min="1544" max="1544" width="19.5703125" style="2" customWidth="1"/>
    <col min="1545" max="1545" width="21.5703125" style="2" customWidth="1"/>
    <col min="1546" max="1546" width="15.140625" style="2" customWidth="1"/>
    <col min="1547" max="1549" width="0" style="2" hidden="1" customWidth="1"/>
    <col min="1550" max="1792" width="11.42578125" style="2"/>
    <col min="1793" max="1793" width="20.5703125" style="2" customWidth="1"/>
    <col min="1794" max="1797" width="11.42578125" style="2" customWidth="1"/>
    <col min="1798" max="1798" width="21.140625" style="2" customWidth="1"/>
    <col min="1799" max="1799" width="20.85546875" style="2" customWidth="1"/>
    <col min="1800" max="1800" width="19.5703125" style="2" customWidth="1"/>
    <col min="1801" max="1801" width="21.5703125" style="2" customWidth="1"/>
    <col min="1802" max="1802" width="15.140625" style="2" customWidth="1"/>
    <col min="1803" max="1805" width="0" style="2" hidden="1" customWidth="1"/>
    <col min="1806" max="2048" width="11.42578125" style="2"/>
    <col min="2049" max="2049" width="20.5703125" style="2" customWidth="1"/>
    <col min="2050" max="2053" width="11.42578125" style="2" customWidth="1"/>
    <col min="2054" max="2054" width="21.140625" style="2" customWidth="1"/>
    <col min="2055" max="2055" width="20.85546875" style="2" customWidth="1"/>
    <col min="2056" max="2056" width="19.5703125" style="2" customWidth="1"/>
    <col min="2057" max="2057" width="21.5703125" style="2" customWidth="1"/>
    <col min="2058" max="2058" width="15.140625" style="2" customWidth="1"/>
    <col min="2059" max="2061" width="0" style="2" hidden="1" customWidth="1"/>
    <col min="2062" max="2304" width="11.42578125" style="2"/>
    <col min="2305" max="2305" width="20.5703125" style="2" customWidth="1"/>
    <col min="2306" max="2309" width="11.42578125" style="2" customWidth="1"/>
    <col min="2310" max="2310" width="21.140625" style="2" customWidth="1"/>
    <col min="2311" max="2311" width="20.85546875" style="2" customWidth="1"/>
    <col min="2312" max="2312" width="19.5703125" style="2" customWidth="1"/>
    <col min="2313" max="2313" width="21.5703125" style="2" customWidth="1"/>
    <col min="2314" max="2314" width="15.140625" style="2" customWidth="1"/>
    <col min="2315" max="2317" width="0" style="2" hidden="1" customWidth="1"/>
    <col min="2318" max="2560" width="11.42578125" style="2"/>
    <col min="2561" max="2561" width="20.5703125" style="2" customWidth="1"/>
    <col min="2562" max="2565" width="11.42578125" style="2" customWidth="1"/>
    <col min="2566" max="2566" width="21.140625" style="2" customWidth="1"/>
    <col min="2567" max="2567" width="20.85546875" style="2" customWidth="1"/>
    <col min="2568" max="2568" width="19.5703125" style="2" customWidth="1"/>
    <col min="2569" max="2569" width="21.5703125" style="2" customWidth="1"/>
    <col min="2570" max="2570" width="15.140625" style="2" customWidth="1"/>
    <col min="2571" max="2573" width="0" style="2" hidden="1" customWidth="1"/>
    <col min="2574" max="2816" width="11.42578125" style="2"/>
    <col min="2817" max="2817" width="20.5703125" style="2" customWidth="1"/>
    <col min="2818" max="2821" width="11.42578125" style="2" customWidth="1"/>
    <col min="2822" max="2822" width="21.140625" style="2" customWidth="1"/>
    <col min="2823" max="2823" width="20.85546875" style="2" customWidth="1"/>
    <col min="2824" max="2824" width="19.5703125" style="2" customWidth="1"/>
    <col min="2825" max="2825" width="21.5703125" style="2" customWidth="1"/>
    <col min="2826" max="2826" width="15.140625" style="2" customWidth="1"/>
    <col min="2827" max="2829" width="0" style="2" hidden="1" customWidth="1"/>
    <col min="2830" max="3072" width="11.42578125" style="2"/>
    <col min="3073" max="3073" width="20.5703125" style="2" customWidth="1"/>
    <col min="3074" max="3077" width="11.42578125" style="2" customWidth="1"/>
    <col min="3078" max="3078" width="21.140625" style="2" customWidth="1"/>
    <col min="3079" max="3079" width="20.85546875" style="2" customWidth="1"/>
    <col min="3080" max="3080" width="19.5703125" style="2" customWidth="1"/>
    <col min="3081" max="3081" width="21.5703125" style="2" customWidth="1"/>
    <col min="3082" max="3082" width="15.140625" style="2" customWidth="1"/>
    <col min="3083" max="3085" width="0" style="2" hidden="1" customWidth="1"/>
    <col min="3086" max="3328" width="11.42578125" style="2"/>
    <col min="3329" max="3329" width="20.5703125" style="2" customWidth="1"/>
    <col min="3330" max="3333" width="11.42578125" style="2" customWidth="1"/>
    <col min="3334" max="3334" width="21.140625" style="2" customWidth="1"/>
    <col min="3335" max="3335" width="20.85546875" style="2" customWidth="1"/>
    <col min="3336" max="3336" width="19.5703125" style="2" customWidth="1"/>
    <col min="3337" max="3337" width="21.5703125" style="2" customWidth="1"/>
    <col min="3338" max="3338" width="15.140625" style="2" customWidth="1"/>
    <col min="3339" max="3341" width="0" style="2" hidden="1" customWidth="1"/>
    <col min="3342" max="3584" width="11.42578125" style="2"/>
    <col min="3585" max="3585" width="20.5703125" style="2" customWidth="1"/>
    <col min="3586" max="3589" width="11.42578125" style="2" customWidth="1"/>
    <col min="3590" max="3590" width="21.140625" style="2" customWidth="1"/>
    <col min="3591" max="3591" width="20.85546875" style="2" customWidth="1"/>
    <col min="3592" max="3592" width="19.5703125" style="2" customWidth="1"/>
    <col min="3593" max="3593" width="21.5703125" style="2" customWidth="1"/>
    <col min="3594" max="3594" width="15.140625" style="2" customWidth="1"/>
    <col min="3595" max="3597" width="0" style="2" hidden="1" customWidth="1"/>
    <col min="3598" max="3840" width="11.42578125" style="2"/>
    <col min="3841" max="3841" width="20.5703125" style="2" customWidth="1"/>
    <col min="3842" max="3845" width="11.42578125" style="2" customWidth="1"/>
    <col min="3846" max="3846" width="21.140625" style="2" customWidth="1"/>
    <col min="3847" max="3847" width="20.85546875" style="2" customWidth="1"/>
    <col min="3848" max="3848" width="19.5703125" style="2" customWidth="1"/>
    <col min="3849" max="3849" width="21.5703125" style="2" customWidth="1"/>
    <col min="3850" max="3850" width="15.140625" style="2" customWidth="1"/>
    <col min="3851" max="3853" width="0" style="2" hidden="1" customWidth="1"/>
    <col min="3854" max="4096" width="11.42578125" style="2"/>
    <col min="4097" max="4097" width="20.5703125" style="2" customWidth="1"/>
    <col min="4098" max="4101" width="11.42578125" style="2" customWidth="1"/>
    <col min="4102" max="4102" width="21.140625" style="2" customWidth="1"/>
    <col min="4103" max="4103" width="20.85546875" style="2" customWidth="1"/>
    <col min="4104" max="4104" width="19.5703125" style="2" customWidth="1"/>
    <col min="4105" max="4105" width="21.5703125" style="2" customWidth="1"/>
    <col min="4106" max="4106" width="15.140625" style="2" customWidth="1"/>
    <col min="4107" max="4109" width="0" style="2" hidden="1" customWidth="1"/>
    <col min="4110" max="4352" width="11.42578125" style="2"/>
    <col min="4353" max="4353" width="20.5703125" style="2" customWidth="1"/>
    <col min="4354" max="4357" width="11.42578125" style="2" customWidth="1"/>
    <col min="4358" max="4358" width="21.140625" style="2" customWidth="1"/>
    <col min="4359" max="4359" width="20.85546875" style="2" customWidth="1"/>
    <col min="4360" max="4360" width="19.5703125" style="2" customWidth="1"/>
    <col min="4361" max="4361" width="21.5703125" style="2" customWidth="1"/>
    <col min="4362" max="4362" width="15.140625" style="2" customWidth="1"/>
    <col min="4363" max="4365" width="0" style="2" hidden="1" customWidth="1"/>
    <col min="4366" max="4608" width="11.42578125" style="2"/>
    <col min="4609" max="4609" width="20.5703125" style="2" customWidth="1"/>
    <col min="4610" max="4613" width="11.42578125" style="2" customWidth="1"/>
    <col min="4614" max="4614" width="21.140625" style="2" customWidth="1"/>
    <col min="4615" max="4615" width="20.85546875" style="2" customWidth="1"/>
    <col min="4616" max="4616" width="19.5703125" style="2" customWidth="1"/>
    <col min="4617" max="4617" width="21.5703125" style="2" customWidth="1"/>
    <col min="4618" max="4618" width="15.140625" style="2" customWidth="1"/>
    <col min="4619" max="4621" width="0" style="2" hidden="1" customWidth="1"/>
    <col min="4622" max="4864" width="11.42578125" style="2"/>
    <col min="4865" max="4865" width="20.5703125" style="2" customWidth="1"/>
    <col min="4866" max="4869" width="11.42578125" style="2" customWidth="1"/>
    <col min="4870" max="4870" width="21.140625" style="2" customWidth="1"/>
    <col min="4871" max="4871" width="20.85546875" style="2" customWidth="1"/>
    <col min="4872" max="4872" width="19.5703125" style="2" customWidth="1"/>
    <col min="4873" max="4873" width="21.5703125" style="2" customWidth="1"/>
    <col min="4874" max="4874" width="15.140625" style="2" customWidth="1"/>
    <col min="4875" max="4877" width="0" style="2" hidden="1" customWidth="1"/>
    <col min="4878" max="5120" width="11.42578125" style="2"/>
    <col min="5121" max="5121" width="20.5703125" style="2" customWidth="1"/>
    <col min="5122" max="5125" width="11.42578125" style="2" customWidth="1"/>
    <col min="5126" max="5126" width="21.140625" style="2" customWidth="1"/>
    <col min="5127" max="5127" width="20.85546875" style="2" customWidth="1"/>
    <col min="5128" max="5128" width="19.5703125" style="2" customWidth="1"/>
    <col min="5129" max="5129" width="21.5703125" style="2" customWidth="1"/>
    <col min="5130" max="5130" width="15.140625" style="2" customWidth="1"/>
    <col min="5131" max="5133" width="0" style="2" hidden="1" customWidth="1"/>
    <col min="5134" max="5376" width="11.42578125" style="2"/>
    <col min="5377" max="5377" width="20.5703125" style="2" customWidth="1"/>
    <col min="5378" max="5381" width="11.42578125" style="2" customWidth="1"/>
    <col min="5382" max="5382" width="21.140625" style="2" customWidth="1"/>
    <col min="5383" max="5383" width="20.85546875" style="2" customWidth="1"/>
    <col min="5384" max="5384" width="19.5703125" style="2" customWidth="1"/>
    <col min="5385" max="5385" width="21.5703125" style="2" customWidth="1"/>
    <col min="5386" max="5386" width="15.140625" style="2" customWidth="1"/>
    <col min="5387" max="5389" width="0" style="2" hidden="1" customWidth="1"/>
    <col min="5390" max="5632" width="11.42578125" style="2"/>
    <col min="5633" max="5633" width="20.5703125" style="2" customWidth="1"/>
    <col min="5634" max="5637" width="11.42578125" style="2" customWidth="1"/>
    <col min="5638" max="5638" width="21.140625" style="2" customWidth="1"/>
    <col min="5639" max="5639" width="20.85546875" style="2" customWidth="1"/>
    <col min="5640" max="5640" width="19.5703125" style="2" customWidth="1"/>
    <col min="5641" max="5641" width="21.5703125" style="2" customWidth="1"/>
    <col min="5642" max="5642" width="15.140625" style="2" customWidth="1"/>
    <col min="5643" max="5645" width="0" style="2" hidden="1" customWidth="1"/>
    <col min="5646" max="5888" width="11.42578125" style="2"/>
    <col min="5889" max="5889" width="20.5703125" style="2" customWidth="1"/>
    <col min="5890" max="5893" width="11.42578125" style="2" customWidth="1"/>
    <col min="5894" max="5894" width="21.140625" style="2" customWidth="1"/>
    <col min="5895" max="5895" width="20.85546875" style="2" customWidth="1"/>
    <col min="5896" max="5896" width="19.5703125" style="2" customWidth="1"/>
    <col min="5897" max="5897" width="21.5703125" style="2" customWidth="1"/>
    <col min="5898" max="5898" width="15.140625" style="2" customWidth="1"/>
    <col min="5899" max="5901" width="0" style="2" hidden="1" customWidth="1"/>
    <col min="5902" max="6144" width="11.42578125" style="2"/>
    <col min="6145" max="6145" width="20.5703125" style="2" customWidth="1"/>
    <col min="6146" max="6149" width="11.42578125" style="2" customWidth="1"/>
    <col min="6150" max="6150" width="21.140625" style="2" customWidth="1"/>
    <col min="6151" max="6151" width="20.85546875" style="2" customWidth="1"/>
    <col min="6152" max="6152" width="19.5703125" style="2" customWidth="1"/>
    <col min="6153" max="6153" width="21.5703125" style="2" customWidth="1"/>
    <col min="6154" max="6154" width="15.140625" style="2" customWidth="1"/>
    <col min="6155" max="6157" width="0" style="2" hidden="1" customWidth="1"/>
    <col min="6158" max="6400" width="11.42578125" style="2"/>
    <col min="6401" max="6401" width="20.5703125" style="2" customWidth="1"/>
    <col min="6402" max="6405" width="11.42578125" style="2" customWidth="1"/>
    <col min="6406" max="6406" width="21.140625" style="2" customWidth="1"/>
    <col min="6407" max="6407" width="20.85546875" style="2" customWidth="1"/>
    <col min="6408" max="6408" width="19.5703125" style="2" customWidth="1"/>
    <col min="6409" max="6409" width="21.5703125" style="2" customWidth="1"/>
    <col min="6410" max="6410" width="15.140625" style="2" customWidth="1"/>
    <col min="6411" max="6413" width="0" style="2" hidden="1" customWidth="1"/>
    <col min="6414" max="6656" width="11.42578125" style="2"/>
    <col min="6657" max="6657" width="20.5703125" style="2" customWidth="1"/>
    <col min="6658" max="6661" width="11.42578125" style="2" customWidth="1"/>
    <col min="6662" max="6662" width="21.140625" style="2" customWidth="1"/>
    <col min="6663" max="6663" width="20.85546875" style="2" customWidth="1"/>
    <col min="6664" max="6664" width="19.5703125" style="2" customWidth="1"/>
    <col min="6665" max="6665" width="21.5703125" style="2" customWidth="1"/>
    <col min="6666" max="6666" width="15.140625" style="2" customWidth="1"/>
    <col min="6667" max="6669" width="0" style="2" hidden="1" customWidth="1"/>
    <col min="6670" max="6912" width="11.42578125" style="2"/>
    <col min="6913" max="6913" width="20.5703125" style="2" customWidth="1"/>
    <col min="6914" max="6917" width="11.42578125" style="2" customWidth="1"/>
    <col min="6918" max="6918" width="21.140625" style="2" customWidth="1"/>
    <col min="6919" max="6919" width="20.85546875" style="2" customWidth="1"/>
    <col min="6920" max="6920" width="19.5703125" style="2" customWidth="1"/>
    <col min="6921" max="6921" width="21.5703125" style="2" customWidth="1"/>
    <col min="6922" max="6922" width="15.140625" style="2" customWidth="1"/>
    <col min="6923" max="6925" width="0" style="2" hidden="1" customWidth="1"/>
    <col min="6926" max="7168" width="11.42578125" style="2"/>
    <col min="7169" max="7169" width="20.5703125" style="2" customWidth="1"/>
    <col min="7170" max="7173" width="11.42578125" style="2" customWidth="1"/>
    <col min="7174" max="7174" width="21.140625" style="2" customWidth="1"/>
    <col min="7175" max="7175" width="20.85546875" style="2" customWidth="1"/>
    <col min="7176" max="7176" width="19.5703125" style="2" customWidth="1"/>
    <col min="7177" max="7177" width="21.5703125" style="2" customWidth="1"/>
    <col min="7178" max="7178" width="15.140625" style="2" customWidth="1"/>
    <col min="7179" max="7181" width="0" style="2" hidden="1" customWidth="1"/>
    <col min="7182" max="7424" width="11.42578125" style="2"/>
    <col min="7425" max="7425" width="20.5703125" style="2" customWidth="1"/>
    <col min="7426" max="7429" width="11.42578125" style="2" customWidth="1"/>
    <col min="7430" max="7430" width="21.140625" style="2" customWidth="1"/>
    <col min="7431" max="7431" width="20.85546875" style="2" customWidth="1"/>
    <col min="7432" max="7432" width="19.5703125" style="2" customWidth="1"/>
    <col min="7433" max="7433" width="21.5703125" style="2" customWidth="1"/>
    <col min="7434" max="7434" width="15.140625" style="2" customWidth="1"/>
    <col min="7435" max="7437" width="0" style="2" hidden="1" customWidth="1"/>
    <col min="7438" max="7680" width="11.42578125" style="2"/>
    <col min="7681" max="7681" width="20.5703125" style="2" customWidth="1"/>
    <col min="7682" max="7685" width="11.42578125" style="2" customWidth="1"/>
    <col min="7686" max="7686" width="21.140625" style="2" customWidth="1"/>
    <col min="7687" max="7687" width="20.85546875" style="2" customWidth="1"/>
    <col min="7688" max="7688" width="19.5703125" style="2" customWidth="1"/>
    <col min="7689" max="7689" width="21.5703125" style="2" customWidth="1"/>
    <col min="7690" max="7690" width="15.140625" style="2" customWidth="1"/>
    <col min="7691" max="7693" width="0" style="2" hidden="1" customWidth="1"/>
    <col min="7694" max="7936" width="11.42578125" style="2"/>
    <col min="7937" max="7937" width="20.5703125" style="2" customWidth="1"/>
    <col min="7938" max="7941" width="11.42578125" style="2" customWidth="1"/>
    <col min="7942" max="7942" width="21.140625" style="2" customWidth="1"/>
    <col min="7943" max="7943" width="20.85546875" style="2" customWidth="1"/>
    <col min="7944" max="7944" width="19.5703125" style="2" customWidth="1"/>
    <col min="7945" max="7945" width="21.5703125" style="2" customWidth="1"/>
    <col min="7946" max="7946" width="15.140625" style="2" customWidth="1"/>
    <col min="7947" max="7949" width="0" style="2" hidden="1" customWidth="1"/>
    <col min="7950" max="8192" width="11.42578125" style="2"/>
    <col min="8193" max="8193" width="20.5703125" style="2" customWidth="1"/>
    <col min="8194" max="8197" width="11.42578125" style="2" customWidth="1"/>
    <col min="8198" max="8198" width="21.140625" style="2" customWidth="1"/>
    <col min="8199" max="8199" width="20.85546875" style="2" customWidth="1"/>
    <col min="8200" max="8200" width="19.5703125" style="2" customWidth="1"/>
    <col min="8201" max="8201" width="21.5703125" style="2" customWidth="1"/>
    <col min="8202" max="8202" width="15.140625" style="2" customWidth="1"/>
    <col min="8203" max="8205" width="0" style="2" hidden="1" customWidth="1"/>
    <col min="8206" max="8448" width="11.42578125" style="2"/>
    <col min="8449" max="8449" width="20.5703125" style="2" customWidth="1"/>
    <col min="8450" max="8453" width="11.42578125" style="2" customWidth="1"/>
    <col min="8454" max="8454" width="21.140625" style="2" customWidth="1"/>
    <col min="8455" max="8455" width="20.85546875" style="2" customWidth="1"/>
    <col min="8456" max="8456" width="19.5703125" style="2" customWidth="1"/>
    <col min="8457" max="8457" width="21.5703125" style="2" customWidth="1"/>
    <col min="8458" max="8458" width="15.140625" style="2" customWidth="1"/>
    <col min="8459" max="8461" width="0" style="2" hidden="1" customWidth="1"/>
    <col min="8462" max="8704" width="11.42578125" style="2"/>
    <col min="8705" max="8705" width="20.5703125" style="2" customWidth="1"/>
    <col min="8706" max="8709" width="11.42578125" style="2" customWidth="1"/>
    <col min="8710" max="8710" width="21.140625" style="2" customWidth="1"/>
    <col min="8711" max="8711" width="20.85546875" style="2" customWidth="1"/>
    <col min="8712" max="8712" width="19.5703125" style="2" customWidth="1"/>
    <col min="8713" max="8713" width="21.5703125" style="2" customWidth="1"/>
    <col min="8714" max="8714" width="15.140625" style="2" customWidth="1"/>
    <col min="8715" max="8717" width="0" style="2" hidden="1" customWidth="1"/>
    <col min="8718" max="8960" width="11.42578125" style="2"/>
    <col min="8961" max="8961" width="20.5703125" style="2" customWidth="1"/>
    <col min="8962" max="8965" width="11.42578125" style="2" customWidth="1"/>
    <col min="8966" max="8966" width="21.140625" style="2" customWidth="1"/>
    <col min="8967" max="8967" width="20.85546875" style="2" customWidth="1"/>
    <col min="8968" max="8968" width="19.5703125" style="2" customWidth="1"/>
    <col min="8969" max="8969" width="21.5703125" style="2" customWidth="1"/>
    <col min="8970" max="8970" width="15.140625" style="2" customWidth="1"/>
    <col min="8971" max="8973" width="0" style="2" hidden="1" customWidth="1"/>
    <col min="8974" max="9216" width="11.42578125" style="2"/>
    <col min="9217" max="9217" width="20.5703125" style="2" customWidth="1"/>
    <col min="9218" max="9221" width="11.42578125" style="2" customWidth="1"/>
    <col min="9222" max="9222" width="21.140625" style="2" customWidth="1"/>
    <col min="9223" max="9223" width="20.85546875" style="2" customWidth="1"/>
    <col min="9224" max="9224" width="19.5703125" style="2" customWidth="1"/>
    <col min="9225" max="9225" width="21.5703125" style="2" customWidth="1"/>
    <col min="9226" max="9226" width="15.140625" style="2" customWidth="1"/>
    <col min="9227" max="9229" width="0" style="2" hidden="1" customWidth="1"/>
    <col min="9230" max="9472" width="11.42578125" style="2"/>
    <col min="9473" max="9473" width="20.5703125" style="2" customWidth="1"/>
    <col min="9474" max="9477" width="11.42578125" style="2" customWidth="1"/>
    <col min="9478" max="9478" width="21.140625" style="2" customWidth="1"/>
    <col min="9479" max="9479" width="20.85546875" style="2" customWidth="1"/>
    <col min="9480" max="9480" width="19.5703125" style="2" customWidth="1"/>
    <col min="9481" max="9481" width="21.5703125" style="2" customWidth="1"/>
    <col min="9482" max="9482" width="15.140625" style="2" customWidth="1"/>
    <col min="9483" max="9485" width="0" style="2" hidden="1" customWidth="1"/>
    <col min="9486" max="9728" width="11.42578125" style="2"/>
    <col min="9729" max="9729" width="20.5703125" style="2" customWidth="1"/>
    <col min="9730" max="9733" width="11.42578125" style="2" customWidth="1"/>
    <col min="9734" max="9734" width="21.140625" style="2" customWidth="1"/>
    <col min="9735" max="9735" width="20.85546875" style="2" customWidth="1"/>
    <col min="9736" max="9736" width="19.5703125" style="2" customWidth="1"/>
    <col min="9737" max="9737" width="21.5703125" style="2" customWidth="1"/>
    <col min="9738" max="9738" width="15.140625" style="2" customWidth="1"/>
    <col min="9739" max="9741" width="0" style="2" hidden="1" customWidth="1"/>
    <col min="9742" max="9984" width="11.42578125" style="2"/>
    <col min="9985" max="9985" width="20.5703125" style="2" customWidth="1"/>
    <col min="9986" max="9989" width="11.42578125" style="2" customWidth="1"/>
    <col min="9990" max="9990" width="21.140625" style="2" customWidth="1"/>
    <col min="9991" max="9991" width="20.85546875" style="2" customWidth="1"/>
    <col min="9992" max="9992" width="19.5703125" style="2" customWidth="1"/>
    <col min="9993" max="9993" width="21.5703125" style="2" customWidth="1"/>
    <col min="9994" max="9994" width="15.140625" style="2" customWidth="1"/>
    <col min="9995" max="9997" width="0" style="2" hidden="1" customWidth="1"/>
    <col min="9998" max="10240" width="11.42578125" style="2"/>
    <col min="10241" max="10241" width="20.5703125" style="2" customWidth="1"/>
    <col min="10242" max="10245" width="11.42578125" style="2" customWidth="1"/>
    <col min="10246" max="10246" width="21.140625" style="2" customWidth="1"/>
    <col min="10247" max="10247" width="20.85546875" style="2" customWidth="1"/>
    <col min="10248" max="10248" width="19.5703125" style="2" customWidth="1"/>
    <col min="10249" max="10249" width="21.5703125" style="2" customWidth="1"/>
    <col min="10250" max="10250" width="15.140625" style="2" customWidth="1"/>
    <col min="10251" max="10253" width="0" style="2" hidden="1" customWidth="1"/>
    <col min="10254" max="10496" width="11.42578125" style="2"/>
    <col min="10497" max="10497" width="20.5703125" style="2" customWidth="1"/>
    <col min="10498" max="10501" width="11.42578125" style="2" customWidth="1"/>
    <col min="10502" max="10502" width="21.140625" style="2" customWidth="1"/>
    <col min="10503" max="10503" width="20.85546875" style="2" customWidth="1"/>
    <col min="10504" max="10504" width="19.5703125" style="2" customWidth="1"/>
    <col min="10505" max="10505" width="21.5703125" style="2" customWidth="1"/>
    <col min="10506" max="10506" width="15.140625" style="2" customWidth="1"/>
    <col min="10507" max="10509" width="0" style="2" hidden="1" customWidth="1"/>
    <col min="10510" max="10752" width="11.42578125" style="2"/>
    <col min="10753" max="10753" width="20.5703125" style="2" customWidth="1"/>
    <col min="10754" max="10757" width="11.42578125" style="2" customWidth="1"/>
    <col min="10758" max="10758" width="21.140625" style="2" customWidth="1"/>
    <col min="10759" max="10759" width="20.85546875" style="2" customWidth="1"/>
    <col min="10760" max="10760" width="19.5703125" style="2" customWidth="1"/>
    <col min="10761" max="10761" width="21.5703125" style="2" customWidth="1"/>
    <col min="10762" max="10762" width="15.140625" style="2" customWidth="1"/>
    <col min="10763" max="10765" width="0" style="2" hidden="1" customWidth="1"/>
    <col min="10766" max="11008" width="11.42578125" style="2"/>
    <col min="11009" max="11009" width="20.5703125" style="2" customWidth="1"/>
    <col min="11010" max="11013" width="11.42578125" style="2" customWidth="1"/>
    <col min="11014" max="11014" width="21.140625" style="2" customWidth="1"/>
    <col min="11015" max="11015" width="20.85546875" style="2" customWidth="1"/>
    <col min="11016" max="11016" width="19.5703125" style="2" customWidth="1"/>
    <col min="11017" max="11017" width="21.5703125" style="2" customWidth="1"/>
    <col min="11018" max="11018" width="15.140625" style="2" customWidth="1"/>
    <col min="11019" max="11021" width="0" style="2" hidden="1" customWidth="1"/>
    <col min="11022" max="11264" width="11.42578125" style="2"/>
    <col min="11265" max="11265" width="20.5703125" style="2" customWidth="1"/>
    <col min="11266" max="11269" width="11.42578125" style="2" customWidth="1"/>
    <col min="11270" max="11270" width="21.140625" style="2" customWidth="1"/>
    <col min="11271" max="11271" width="20.85546875" style="2" customWidth="1"/>
    <col min="11272" max="11272" width="19.5703125" style="2" customWidth="1"/>
    <col min="11273" max="11273" width="21.5703125" style="2" customWidth="1"/>
    <col min="11274" max="11274" width="15.140625" style="2" customWidth="1"/>
    <col min="11275" max="11277" width="0" style="2" hidden="1" customWidth="1"/>
    <col min="11278" max="11520" width="11.42578125" style="2"/>
    <col min="11521" max="11521" width="20.5703125" style="2" customWidth="1"/>
    <col min="11522" max="11525" width="11.42578125" style="2" customWidth="1"/>
    <col min="11526" max="11526" width="21.140625" style="2" customWidth="1"/>
    <col min="11527" max="11527" width="20.85546875" style="2" customWidth="1"/>
    <col min="11528" max="11528" width="19.5703125" style="2" customWidth="1"/>
    <col min="11529" max="11529" width="21.5703125" style="2" customWidth="1"/>
    <col min="11530" max="11530" width="15.140625" style="2" customWidth="1"/>
    <col min="11531" max="11533" width="0" style="2" hidden="1" customWidth="1"/>
    <col min="11534" max="11776" width="11.42578125" style="2"/>
    <col min="11777" max="11777" width="20.5703125" style="2" customWidth="1"/>
    <col min="11778" max="11781" width="11.42578125" style="2" customWidth="1"/>
    <col min="11782" max="11782" width="21.140625" style="2" customWidth="1"/>
    <col min="11783" max="11783" width="20.85546875" style="2" customWidth="1"/>
    <col min="11784" max="11784" width="19.5703125" style="2" customWidth="1"/>
    <col min="11785" max="11785" width="21.5703125" style="2" customWidth="1"/>
    <col min="11786" max="11786" width="15.140625" style="2" customWidth="1"/>
    <col min="11787" max="11789" width="0" style="2" hidden="1" customWidth="1"/>
    <col min="11790" max="12032" width="11.42578125" style="2"/>
    <col min="12033" max="12033" width="20.5703125" style="2" customWidth="1"/>
    <col min="12034" max="12037" width="11.42578125" style="2" customWidth="1"/>
    <col min="12038" max="12038" width="21.140625" style="2" customWidth="1"/>
    <col min="12039" max="12039" width="20.85546875" style="2" customWidth="1"/>
    <col min="12040" max="12040" width="19.5703125" style="2" customWidth="1"/>
    <col min="12041" max="12041" width="21.5703125" style="2" customWidth="1"/>
    <col min="12042" max="12042" width="15.140625" style="2" customWidth="1"/>
    <col min="12043" max="12045" width="0" style="2" hidden="1" customWidth="1"/>
    <col min="12046" max="12288" width="11.42578125" style="2"/>
    <col min="12289" max="12289" width="20.5703125" style="2" customWidth="1"/>
    <col min="12290" max="12293" width="11.42578125" style="2" customWidth="1"/>
    <col min="12294" max="12294" width="21.140625" style="2" customWidth="1"/>
    <col min="12295" max="12295" width="20.85546875" style="2" customWidth="1"/>
    <col min="12296" max="12296" width="19.5703125" style="2" customWidth="1"/>
    <col min="12297" max="12297" width="21.5703125" style="2" customWidth="1"/>
    <col min="12298" max="12298" width="15.140625" style="2" customWidth="1"/>
    <col min="12299" max="12301" width="0" style="2" hidden="1" customWidth="1"/>
    <col min="12302" max="12544" width="11.42578125" style="2"/>
    <col min="12545" max="12545" width="20.5703125" style="2" customWidth="1"/>
    <col min="12546" max="12549" width="11.42578125" style="2" customWidth="1"/>
    <col min="12550" max="12550" width="21.140625" style="2" customWidth="1"/>
    <col min="12551" max="12551" width="20.85546875" style="2" customWidth="1"/>
    <col min="12552" max="12552" width="19.5703125" style="2" customWidth="1"/>
    <col min="12553" max="12553" width="21.5703125" style="2" customWidth="1"/>
    <col min="12554" max="12554" width="15.140625" style="2" customWidth="1"/>
    <col min="12555" max="12557" width="0" style="2" hidden="1" customWidth="1"/>
    <col min="12558" max="12800" width="11.42578125" style="2"/>
    <col min="12801" max="12801" width="20.5703125" style="2" customWidth="1"/>
    <col min="12802" max="12805" width="11.42578125" style="2" customWidth="1"/>
    <col min="12806" max="12806" width="21.140625" style="2" customWidth="1"/>
    <col min="12807" max="12807" width="20.85546875" style="2" customWidth="1"/>
    <col min="12808" max="12808" width="19.5703125" style="2" customWidth="1"/>
    <col min="12809" max="12809" width="21.5703125" style="2" customWidth="1"/>
    <col min="12810" max="12810" width="15.140625" style="2" customWidth="1"/>
    <col min="12811" max="12813" width="0" style="2" hidden="1" customWidth="1"/>
    <col min="12814" max="13056" width="11.42578125" style="2"/>
    <col min="13057" max="13057" width="20.5703125" style="2" customWidth="1"/>
    <col min="13058" max="13061" width="11.42578125" style="2" customWidth="1"/>
    <col min="13062" max="13062" width="21.140625" style="2" customWidth="1"/>
    <col min="13063" max="13063" width="20.85546875" style="2" customWidth="1"/>
    <col min="13064" max="13064" width="19.5703125" style="2" customWidth="1"/>
    <col min="13065" max="13065" width="21.5703125" style="2" customWidth="1"/>
    <col min="13066" max="13066" width="15.140625" style="2" customWidth="1"/>
    <col min="13067" max="13069" width="0" style="2" hidden="1" customWidth="1"/>
    <col min="13070" max="13312" width="11.42578125" style="2"/>
    <col min="13313" max="13313" width="20.5703125" style="2" customWidth="1"/>
    <col min="13314" max="13317" width="11.42578125" style="2" customWidth="1"/>
    <col min="13318" max="13318" width="21.140625" style="2" customWidth="1"/>
    <col min="13319" max="13319" width="20.85546875" style="2" customWidth="1"/>
    <col min="13320" max="13320" width="19.5703125" style="2" customWidth="1"/>
    <col min="13321" max="13321" width="21.5703125" style="2" customWidth="1"/>
    <col min="13322" max="13322" width="15.140625" style="2" customWidth="1"/>
    <col min="13323" max="13325" width="0" style="2" hidden="1" customWidth="1"/>
    <col min="13326" max="13568" width="11.42578125" style="2"/>
    <col min="13569" max="13569" width="20.5703125" style="2" customWidth="1"/>
    <col min="13570" max="13573" width="11.42578125" style="2" customWidth="1"/>
    <col min="13574" max="13574" width="21.140625" style="2" customWidth="1"/>
    <col min="13575" max="13575" width="20.85546875" style="2" customWidth="1"/>
    <col min="13576" max="13576" width="19.5703125" style="2" customWidth="1"/>
    <col min="13577" max="13577" width="21.5703125" style="2" customWidth="1"/>
    <col min="13578" max="13578" width="15.140625" style="2" customWidth="1"/>
    <col min="13579" max="13581" width="0" style="2" hidden="1" customWidth="1"/>
    <col min="13582" max="13824" width="11.42578125" style="2"/>
    <col min="13825" max="13825" width="20.5703125" style="2" customWidth="1"/>
    <col min="13826" max="13829" width="11.42578125" style="2" customWidth="1"/>
    <col min="13830" max="13830" width="21.140625" style="2" customWidth="1"/>
    <col min="13831" max="13831" width="20.85546875" style="2" customWidth="1"/>
    <col min="13832" max="13832" width="19.5703125" style="2" customWidth="1"/>
    <col min="13833" max="13833" width="21.5703125" style="2" customWidth="1"/>
    <col min="13834" max="13834" width="15.140625" style="2" customWidth="1"/>
    <col min="13835" max="13837" width="0" style="2" hidden="1" customWidth="1"/>
    <col min="13838" max="14080" width="11.42578125" style="2"/>
    <col min="14081" max="14081" width="20.5703125" style="2" customWidth="1"/>
    <col min="14082" max="14085" width="11.42578125" style="2" customWidth="1"/>
    <col min="14086" max="14086" width="21.140625" style="2" customWidth="1"/>
    <col min="14087" max="14087" width="20.85546875" style="2" customWidth="1"/>
    <col min="14088" max="14088" width="19.5703125" style="2" customWidth="1"/>
    <col min="14089" max="14089" width="21.5703125" style="2" customWidth="1"/>
    <col min="14090" max="14090" width="15.140625" style="2" customWidth="1"/>
    <col min="14091" max="14093" width="0" style="2" hidden="1" customWidth="1"/>
    <col min="14094" max="14336" width="11.42578125" style="2"/>
    <col min="14337" max="14337" width="20.5703125" style="2" customWidth="1"/>
    <col min="14338" max="14341" width="11.42578125" style="2" customWidth="1"/>
    <col min="14342" max="14342" width="21.140625" style="2" customWidth="1"/>
    <col min="14343" max="14343" width="20.85546875" style="2" customWidth="1"/>
    <col min="14344" max="14344" width="19.5703125" style="2" customWidth="1"/>
    <col min="14345" max="14345" width="21.5703125" style="2" customWidth="1"/>
    <col min="14346" max="14346" width="15.140625" style="2" customWidth="1"/>
    <col min="14347" max="14349" width="0" style="2" hidden="1" customWidth="1"/>
    <col min="14350" max="14592" width="11.42578125" style="2"/>
    <col min="14593" max="14593" width="20.5703125" style="2" customWidth="1"/>
    <col min="14594" max="14597" width="11.42578125" style="2" customWidth="1"/>
    <col min="14598" max="14598" width="21.140625" style="2" customWidth="1"/>
    <col min="14599" max="14599" width="20.85546875" style="2" customWidth="1"/>
    <col min="14600" max="14600" width="19.5703125" style="2" customWidth="1"/>
    <col min="14601" max="14601" width="21.5703125" style="2" customWidth="1"/>
    <col min="14602" max="14602" width="15.140625" style="2" customWidth="1"/>
    <col min="14603" max="14605" width="0" style="2" hidden="1" customWidth="1"/>
    <col min="14606" max="14848" width="11.42578125" style="2"/>
    <col min="14849" max="14849" width="20.5703125" style="2" customWidth="1"/>
    <col min="14850" max="14853" width="11.42578125" style="2" customWidth="1"/>
    <col min="14854" max="14854" width="21.140625" style="2" customWidth="1"/>
    <col min="14855" max="14855" width="20.85546875" style="2" customWidth="1"/>
    <col min="14856" max="14856" width="19.5703125" style="2" customWidth="1"/>
    <col min="14857" max="14857" width="21.5703125" style="2" customWidth="1"/>
    <col min="14858" max="14858" width="15.140625" style="2" customWidth="1"/>
    <col min="14859" max="14861" width="0" style="2" hidden="1" customWidth="1"/>
    <col min="14862" max="15104" width="11.42578125" style="2"/>
    <col min="15105" max="15105" width="20.5703125" style="2" customWidth="1"/>
    <col min="15106" max="15109" width="11.42578125" style="2" customWidth="1"/>
    <col min="15110" max="15110" width="21.140625" style="2" customWidth="1"/>
    <col min="15111" max="15111" width="20.85546875" style="2" customWidth="1"/>
    <col min="15112" max="15112" width="19.5703125" style="2" customWidth="1"/>
    <col min="15113" max="15113" width="21.5703125" style="2" customWidth="1"/>
    <col min="15114" max="15114" width="15.140625" style="2" customWidth="1"/>
    <col min="15115" max="15117" width="0" style="2" hidden="1" customWidth="1"/>
    <col min="15118" max="15360" width="11.42578125" style="2"/>
    <col min="15361" max="15361" width="20.5703125" style="2" customWidth="1"/>
    <col min="15362" max="15365" width="11.42578125" style="2" customWidth="1"/>
    <col min="15366" max="15366" width="21.140625" style="2" customWidth="1"/>
    <col min="15367" max="15367" width="20.85546875" style="2" customWidth="1"/>
    <col min="15368" max="15368" width="19.5703125" style="2" customWidth="1"/>
    <col min="15369" max="15369" width="21.5703125" style="2" customWidth="1"/>
    <col min="15370" max="15370" width="15.140625" style="2" customWidth="1"/>
    <col min="15371" max="15373" width="0" style="2" hidden="1" customWidth="1"/>
    <col min="15374" max="15616" width="11.42578125" style="2"/>
    <col min="15617" max="15617" width="20.5703125" style="2" customWidth="1"/>
    <col min="15618" max="15621" width="11.42578125" style="2" customWidth="1"/>
    <col min="15622" max="15622" width="21.140625" style="2" customWidth="1"/>
    <col min="15623" max="15623" width="20.85546875" style="2" customWidth="1"/>
    <col min="15624" max="15624" width="19.5703125" style="2" customWidth="1"/>
    <col min="15625" max="15625" width="21.5703125" style="2" customWidth="1"/>
    <col min="15626" max="15626" width="15.140625" style="2" customWidth="1"/>
    <col min="15627" max="15629" width="0" style="2" hidden="1" customWidth="1"/>
    <col min="15630" max="15872" width="11.42578125" style="2"/>
    <col min="15873" max="15873" width="20.5703125" style="2" customWidth="1"/>
    <col min="15874" max="15877" width="11.42578125" style="2" customWidth="1"/>
    <col min="15878" max="15878" width="21.140625" style="2" customWidth="1"/>
    <col min="15879" max="15879" width="20.85546875" style="2" customWidth="1"/>
    <col min="15880" max="15880" width="19.5703125" style="2" customWidth="1"/>
    <col min="15881" max="15881" width="21.5703125" style="2" customWidth="1"/>
    <col min="15882" max="15882" width="15.140625" style="2" customWidth="1"/>
    <col min="15883" max="15885" width="0" style="2" hidden="1" customWidth="1"/>
    <col min="15886" max="16128" width="11.42578125" style="2"/>
    <col min="16129" max="16129" width="20.5703125" style="2" customWidth="1"/>
    <col min="16130" max="16133" width="11.42578125" style="2" customWidth="1"/>
    <col min="16134" max="16134" width="21.140625" style="2" customWidth="1"/>
    <col min="16135" max="16135" width="20.85546875" style="2" customWidth="1"/>
    <col min="16136" max="16136" width="19.5703125" style="2" customWidth="1"/>
    <col min="16137" max="16137" width="21.5703125" style="2" customWidth="1"/>
    <col min="16138" max="16138" width="15.140625" style="2" customWidth="1"/>
    <col min="16139" max="16141" width="0" style="2" hidden="1" customWidth="1"/>
    <col min="16142" max="16384" width="11.42578125" style="2"/>
  </cols>
  <sheetData>
    <row r="1" spans="1:18" ht="15" thickBot="1" x14ac:dyDescent="0.25">
      <c r="A1" s="347"/>
      <c r="B1" s="348"/>
      <c r="C1" s="348"/>
      <c r="D1" s="348"/>
      <c r="E1" s="348"/>
      <c r="F1" s="348"/>
      <c r="G1" s="348"/>
      <c r="H1" s="348"/>
      <c r="I1" s="348"/>
      <c r="J1" s="349"/>
      <c r="K1" s="1" t="s">
        <v>0</v>
      </c>
      <c r="L1" s="1" t="s">
        <v>1</v>
      </c>
      <c r="M1" s="1" t="s">
        <v>2</v>
      </c>
      <c r="P1" s="3" t="s">
        <v>3</v>
      </c>
    </row>
    <row r="2" spans="1:18" ht="24.6" customHeight="1" x14ac:dyDescent="0.2">
      <c r="A2" s="350"/>
      <c r="B2" s="353" t="s">
        <v>4</v>
      </c>
      <c r="C2" s="354"/>
      <c r="D2" s="354"/>
      <c r="E2" s="354"/>
      <c r="F2" s="354"/>
      <c r="G2" s="354"/>
      <c r="H2" s="355"/>
      <c r="I2" s="359" t="s">
        <v>882</v>
      </c>
      <c r="J2" s="360"/>
      <c r="K2" s="1" t="s">
        <v>6</v>
      </c>
      <c r="L2" s="1" t="s">
        <v>7</v>
      </c>
      <c r="M2" s="1" t="s">
        <v>8</v>
      </c>
      <c r="P2" s="3" t="s">
        <v>9</v>
      </c>
    </row>
    <row r="3" spans="1:18" ht="24.6" customHeight="1" x14ac:dyDescent="0.2">
      <c r="A3" s="351"/>
      <c r="B3" s="356"/>
      <c r="C3" s="357"/>
      <c r="D3" s="357"/>
      <c r="E3" s="357"/>
      <c r="F3" s="357"/>
      <c r="G3" s="357"/>
      <c r="H3" s="358"/>
      <c r="I3" s="361" t="s">
        <v>10</v>
      </c>
      <c r="J3" s="362"/>
      <c r="K3" s="1" t="s">
        <v>11</v>
      </c>
      <c r="L3" s="1"/>
      <c r="M3" s="1" t="s">
        <v>12</v>
      </c>
      <c r="P3" s="3" t="s">
        <v>13</v>
      </c>
    </row>
    <row r="4" spans="1:18" ht="24.6" customHeight="1" thickBot="1" x14ac:dyDescent="0.25">
      <c r="A4" s="352"/>
      <c r="B4" s="363" t="s">
        <v>14</v>
      </c>
      <c r="C4" s="364"/>
      <c r="D4" s="364"/>
      <c r="E4" s="364"/>
      <c r="F4" s="364"/>
      <c r="G4" s="364"/>
      <c r="H4" s="365"/>
      <c r="I4" s="366" t="s">
        <v>15</v>
      </c>
      <c r="J4" s="367"/>
      <c r="M4" s="1" t="s">
        <v>16</v>
      </c>
      <c r="P4" s="3" t="s">
        <v>1</v>
      </c>
    </row>
    <row r="5" spans="1:18" ht="13.35" customHeight="1" thickBot="1" x14ac:dyDescent="0.25">
      <c r="A5" s="37"/>
      <c r="B5" s="4"/>
      <c r="C5" s="4"/>
      <c r="D5" s="4"/>
      <c r="E5" s="4"/>
      <c r="F5" s="4"/>
      <c r="G5" s="4"/>
      <c r="H5" s="4"/>
      <c r="I5" s="4"/>
      <c r="J5" s="5"/>
      <c r="M5" s="1"/>
      <c r="P5" s="3" t="s">
        <v>7</v>
      </c>
    </row>
    <row r="6" spans="1:18" ht="27" customHeight="1" thickBot="1" x14ac:dyDescent="0.25">
      <c r="A6" s="368" t="s">
        <v>17</v>
      </c>
      <c r="B6" s="369"/>
      <c r="C6" s="369"/>
      <c r="D6" s="369"/>
      <c r="E6" s="369"/>
      <c r="F6" s="369"/>
      <c r="G6" s="369"/>
      <c r="H6" s="369"/>
      <c r="I6" s="369"/>
      <c r="J6" s="370"/>
    </row>
    <row r="7" spans="1:18" s="8" customFormat="1" ht="34.35" customHeight="1" x14ac:dyDescent="0.2">
      <c r="A7" s="6" t="s">
        <v>18</v>
      </c>
      <c r="B7" s="371" t="s">
        <v>19</v>
      </c>
      <c r="C7" s="371"/>
      <c r="D7" s="371"/>
      <c r="E7" s="371"/>
      <c r="F7" s="371"/>
      <c r="G7" s="371"/>
      <c r="H7" s="371"/>
      <c r="I7" s="7" t="s">
        <v>20</v>
      </c>
      <c r="J7" s="22" t="s">
        <v>3</v>
      </c>
      <c r="M7" s="9"/>
    </row>
    <row r="8" spans="1:18" s="8" customFormat="1" ht="38.25" customHeight="1" thickBot="1" x14ac:dyDescent="0.25">
      <c r="A8" s="10" t="s">
        <v>21</v>
      </c>
      <c r="B8" s="372" t="s">
        <v>890</v>
      </c>
      <c r="C8" s="373"/>
      <c r="D8" s="373"/>
      <c r="E8" s="373"/>
      <c r="F8" s="373"/>
      <c r="G8" s="373"/>
      <c r="H8" s="374"/>
      <c r="I8" s="11" t="s">
        <v>22</v>
      </c>
      <c r="J8" s="23" t="s">
        <v>1</v>
      </c>
      <c r="M8" s="9"/>
    </row>
    <row r="9" spans="1:18" ht="13.5" thickBot="1" x14ac:dyDescent="0.25">
      <c r="A9" s="375"/>
      <c r="B9" s="376"/>
      <c r="C9" s="376"/>
      <c r="D9" s="376"/>
      <c r="E9" s="376"/>
      <c r="F9" s="376"/>
      <c r="G9" s="376"/>
      <c r="H9" s="376"/>
      <c r="I9" s="376"/>
      <c r="J9" s="377"/>
    </row>
    <row r="10" spans="1:18" ht="78" customHeight="1" x14ac:dyDescent="0.2">
      <c r="A10" s="6" t="s">
        <v>23</v>
      </c>
      <c r="B10" s="458" t="s">
        <v>879</v>
      </c>
      <c r="C10" s="459"/>
      <c r="D10" s="459"/>
      <c r="E10" s="459"/>
      <c r="F10" s="460"/>
      <c r="G10" s="7" t="s">
        <v>24</v>
      </c>
      <c r="H10" s="381" t="s">
        <v>874</v>
      </c>
      <c r="I10" s="382"/>
      <c r="J10" s="383"/>
    </row>
    <row r="11" spans="1:18" ht="112.5" customHeight="1" x14ac:dyDescent="0.2">
      <c r="A11" s="39" t="s">
        <v>25</v>
      </c>
      <c r="B11" s="384" t="s">
        <v>52</v>
      </c>
      <c r="C11" s="385"/>
      <c r="D11" s="385"/>
      <c r="E11" s="385"/>
      <c r="F11" s="386"/>
      <c r="G11" s="40" t="s">
        <v>26</v>
      </c>
      <c r="H11" s="381" t="s">
        <v>891</v>
      </c>
      <c r="I11" s="382"/>
      <c r="J11" s="383"/>
    </row>
    <row r="12" spans="1:18" ht="105" customHeight="1" x14ac:dyDescent="0.2">
      <c r="A12" s="39" t="s">
        <v>27</v>
      </c>
      <c r="B12" s="387" t="s">
        <v>875</v>
      </c>
      <c r="C12" s="388"/>
      <c r="D12" s="388"/>
      <c r="E12" s="388"/>
      <c r="F12" s="389"/>
      <c r="G12" s="40" t="s">
        <v>28</v>
      </c>
      <c r="H12" s="381" t="s">
        <v>54</v>
      </c>
      <c r="I12" s="382"/>
      <c r="J12" s="383"/>
    </row>
    <row r="13" spans="1:18" ht="69.95" customHeight="1" x14ac:dyDescent="0.2">
      <c r="A13" s="39" t="s">
        <v>29</v>
      </c>
      <c r="B13" s="387" t="s">
        <v>899</v>
      </c>
      <c r="C13" s="388"/>
      <c r="D13" s="388"/>
      <c r="E13" s="388"/>
      <c r="F13" s="389"/>
      <c r="G13" s="40" t="s">
        <v>30</v>
      </c>
      <c r="H13" s="390" t="s">
        <v>761</v>
      </c>
      <c r="I13" s="390"/>
      <c r="J13" s="391"/>
    </row>
    <row r="14" spans="1:18" ht="69.95" customHeight="1" x14ac:dyDescent="0.2">
      <c r="A14" s="39" t="s">
        <v>31</v>
      </c>
      <c r="B14" s="387" t="s">
        <v>57</v>
      </c>
      <c r="C14" s="388"/>
      <c r="D14" s="388"/>
      <c r="E14" s="388"/>
      <c r="F14" s="389"/>
      <c r="G14" s="40" t="s">
        <v>32</v>
      </c>
      <c r="H14" s="390" t="s">
        <v>33</v>
      </c>
      <c r="I14" s="390"/>
      <c r="J14" s="391"/>
      <c r="P14" s="8"/>
      <c r="Q14" s="8"/>
      <c r="R14" s="8"/>
    </row>
    <row r="15" spans="1:18" ht="23.45" customHeight="1" x14ac:dyDescent="0.2">
      <c r="A15" s="392" t="s">
        <v>34</v>
      </c>
      <c r="B15" s="436">
        <v>0.42</v>
      </c>
      <c r="C15" s="437"/>
      <c r="D15" s="397" t="s">
        <v>35</v>
      </c>
      <c r="E15" s="397"/>
      <c r="F15" s="461">
        <v>0.3</v>
      </c>
      <c r="G15" s="398" t="s">
        <v>36</v>
      </c>
      <c r="H15" s="12" t="s">
        <v>37</v>
      </c>
      <c r="I15" s="12" t="s">
        <v>38</v>
      </c>
      <c r="J15" s="13" t="s">
        <v>39</v>
      </c>
      <c r="P15" s="14"/>
      <c r="Q15" s="14"/>
      <c r="R15" s="14"/>
    </row>
    <row r="16" spans="1:18" ht="51.6" customHeight="1" x14ac:dyDescent="0.2">
      <c r="A16" s="392"/>
      <c r="B16" s="438"/>
      <c r="C16" s="439"/>
      <c r="D16" s="397"/>
      <c r="E16" s="397"/>
      <c r="F16" s="390"/>
      <c r="G16" s="399"/>
      <c r="H16" s="31" t="s">
        <v>878</v>
      </c>
      <c r="I16" s="32" t="s">
        <v>880</v>
      </c>
      <c r="J16" s="33" t="s">
        <v>877</v>
      </c>
      <c r="P16" s="14"/>
      <c r="Q16" s="14"/>
      <c r="R16" s="14"/>
    </row>
    <row r="17" spans="1:18" ht="13.5" thickBot="1" x14ac:dyDescent="0.25">
      <c r="A17" s="403"/>
      <c r="B17" s="404"/>
      <c r="C17" s="404"/>
      <c r="D17" s="404"/>
      <c r="E17" s="404"/>
      <c r="F17" s="404"/>
      <c r="G17" s="404"/>
      <c r="H17" s="404"/>
      <c r="I17" s="404"/>
      <c r="J17" s="405"/>
    </row>
    <row r="18" spans="1:18" ht="13.5" thickBot="1" x14ac:dyDescent="0.25">
      <c r="A18" s="406"/>
      <c r="B18" s="407"/>
      <c r="C18" s="407"/>
      <c r="D18" s="407"/>
      <c r="E18" s="407"/>
      <c r="F18" s="407"/>
      <c r="G18" s="407"/>
      <c r="H18" s="407"/>
      <c r="I18" s="407"/>
      <c r="J18" s="408"/>
    </row>
    <row r="19" spans="1:18" ht="24.6" customHeight="1" x14ac:dyDescent="0.2">
      <c r="A19" s="350"/>
      <c r="B19" s="353" t="s">
        <v>4</v>
      </c>
      <c r="C19" s="354"/>
      <c r="D19" s="354"/>
      <c r="E19" s="354"/>
      <c r="F19" s="354"/>
      <c r="G19" s="354"/>
      <c r="H19" s="355"/>
      <c r="I19" s="359" t="s">
        <v>882</v>
      </c>
      <c r="J19" s="360"/>
      <c r="K19" s="1" t="s">
        <v>6</v>
      </c>
      <c r="L19" s="1" t="s">
        <v>7</v>
      </c>
      <c r="M19" s="1" t="s">
        <v>8</v>
      </c>
      <c r="P19" s="3" t="s">
        <v>9</v>
      </c>
    </row>
    <row r="20" spans="1:18" ht="24.6" customHeight="1" x14ac:dyDescent="0.2">
      <c r="A20" s="351"/>
      <c r="B20" s="356"/>
      <c r="C20" s="357"/>
      <c r="D20" s="357"/>
      <c r="E20" s="357"/>
      <c r="F20" s="357"/>
      <c r="G20" s="357"/>
      <c r="H20" s="358"/>
      <c r="I20" s="361" t="s">
        <v>10</v>
      </c>
      <c r="J20" s="362"/>
      <c r="K20" s="1" t="s">
        <v>11</v>
      </c>
      <c r="L20" s="1"/>
      <c r="M20" s="1" t="s">
        <v>12</v>
      </c>
      <c r="P20" s="3" t="s">
        <v>13</v>
      </c>
    </row>
    <row r="21" spans="1:18" ht="24.6" customHeight="1" thickBot="1" x14ac:dyDescent="0.25">
      <c r="A21" s="352"/>
      <c r="B21" s="363" t="s">
        <v>14</v>
      </c>
      <c r="C21" s="364"/>
      <c r="D21" s="364"/>
      <c r="E21" s="364"/>
      <c r="F21" s="364"/>
      <c r="G21" s="364"/>
      <c r="H21" s="365"/>
      <c r="I21" s="366" t="s">
        <v>15</v>
      </c>
      <c r="J21" s="367"/>
      <c r="M21" s="1" t="s">
        <v>16</v>
      </c>
      <c r="P21" s="3" t="s">
        <v>1</v>
      </c>
    </row>
    <row r="22" spans="1:18" ht="24.95" customHeight="1" thickBot="1" x14ac:dyDescent="0.25">
      <c r="A22" s="410" t="s">
        <v>40</v>
      </c>
      <c r="B22" s="411"/>
      <c r="C22" s="411"/>
      <c r="D22" s="411"/>
      <c r="E22" s="411"/>
      <c r="F22" s="411"/>
      <c r="G22" s="411"/>
      <c r="H22" s="411"/>
      <c r="I22" s="411"/>
      <c r="J22" s="412"/>
    </row>
    <row r="23" spans="1:18" ht="42" customHeight="1" x14ac:dyDescent="0.2">
      <c r="A23" s="15" t="s">
        <v>41</v>
      </c>
      <c r="B23" s="41" t="s">
        <v>35</v>
      </c>
      <c r="C23" s="41" t="s">
        <v>42</v>
      </c>
      <c r="D23" s="16" t="s">
        <v>43</v>
      </c>
      <c r="E23" s="413" t="s">
        <v>44</v>
      </c>
      <c r="F23" s="414"/>
      <c r="G23" s="413" t="s">
        <v>45</v>
      </c>
      <c r="H23" s="414"/>
      <c r="I23" s="17" t="s">
        <v>46</v>
      </c>
      <c r="J23" s="18" t="s">
        <v>47</v>
      </c>
    </row>
    <row r="24" spans="1:18" ht="106.5" customHeight="1" x14ac:dyDescent="0.2">
      <c r="A24" s="331" t="s">
        <v>902</v>
      </c>
      <c r="B24" s="24">
        <f>+$F$15</f>
        <v>0.3</v>
      </c>
      <c r="C24" s="326">
        <f>'MATRIZ INDICADORES FINACIEROS'!I10</f>
        <v>0.3051503575904968</v>
      </c>
      <c r="D24" s="154">
        <f>C24/B24</f>
        <v>1.0171678586349895</v>
      </c>
      <c r="E24" s="462" t="s">
        <v>937</v>
      </c>
      <c r="F24" s="463"/>
      <c r="G24" s="464" t="s">
        <v>53</v>
      </c>
      <c r="H24" s="464"/>
      <c r="I24" s="44" t="s">
        <v>57</v>
      </c>
      <c r="J24" s="331">
        <v>45381</v>
      </c>
    </row>
    <row r="25" spans="1:18" s="19" customFormat="1" ht="91.5" customHeight="1" x14ac:dyDescent="0.2">
      <c r="A25" s="331" t="s">
        <v>906</v>
      </c>
      <c r="B25" s="24">
        <f t="shared" ref="B25:B27" si="0">+$F$15</f>
        <v>0.3</v>
      </c>
      <c r="C25" s="326">
        <f>+'MATRIZ INDICADORES FINACIEROS'!M10</f>
        <v>0.36394208283928448</v>
      </c>
      <c r="D25" s="24">
        <f>C25/B25</f>
        <v>1.2131402761309482</v>
      </c>
      <c r="E25" s="462" t="s">
        <v>938</v>
      </c>
      <c r="F25" s="463"/>
      <c r="G25" s="464" t="s">
        <v>53</v>
      </c>
      <c r="H25" s="464"/>
      <c r="I25" s="44" t="s">
        <v>57</v>
      </c>
      <c r="J25" s="331">
        <v>45473</v>
      </c>
    </row>
    <row r="26" spans="1:18" s="19" customFormat="1" ht="81.599999999999994" customHeight="1" x14ac:dyDescent="0.2">
      <c r="A26" s="331" t="s">
        <v>910</v>
      </c>
      <c r="B26" s="24">
        <f t="shared" si="0"/>
        <v>0.3</v>
      </c>
      <c r="C26" s="326">
        <f>+'MATRIZ INDICADORES FINACIEROS'!Q10</f>
        <v>0.39447976655142269</v>
      </c>
      <c r="D26" s="24">
        <f>C26/B26</f>
        <v>1.3149325551714091</v>
      </c>
      <c r="E26" s="462" t="s">
        <v>959</v>
      </c>
      <c r="F26" s="463"/>
      <c r="G26" s="465" t="s">
        <v>53</v>
      </c>
      <c r="H26" s="466"/>
      <c r="I26" s="107" t="s">
        <v>57</v>
      </c>
      <c r="J26" s="331">
        <v>45565</v>
      </c>
    </row>
    <row r="27" spans="1:18" s="19" customFormat="1" ht="83.25" customHeight="1" thickBot="1" x14ac:dyDescent="0.25">
      <c r="A27" s="331" t="s">
        <v>914</v>
      </c>
      <c r="B27" s="24">
        <f t="shared" si="0"/>
        <v>0.3</v>
      </c>
      <c r="C27" s="326">
        <f>+'MATRIZ INDICADORES FINACIEROS'!U10</f>
        <v>0.46063034911626083</v>
      </c>
      <c r="D27" s="24">
        <f>C27/B27</f>
        <v>1.5354344970542029</v>
      </c>
      <c r="E27" s="462" t="s">
        <v>974</v>
      </c>
      <c r="F27" s="463"/>
      <c r="G27" s="464" t="s">
        <v>53</v>
      </c>
      <c r="H27" s="464"/>
      <c r="I27" s="44" t="s">
        <v>57</v>
      </c>
      <c r="J27" s="331">
        <v>45657</v>
      </c>
      <c r="O27" s="94"/>
      <c r="P27" s="94"/>
      <c r="Q27" s="94"/>
      <c r="R27" s="94"/>
    </row>
    <row r="28" spans="1:18" ht="24.6" customHeight="1" x14ac:dyDescent="0.2">
      <c r="A28" s="350"/>
      <c r="B28" s="353" t="s">
        <v>4</v>
      </c>
      <c r="C28" s="354"/>
      <c r="D28" s="354"/>
      <c r="E28" s="354"/>
      <c r="F28" s="354"/>
      <c r="G28" s="354"/>
      <c r="H28" s="355"/>
      <c r="I28" s="359" t="s">
        <v>882</v>
      </c>
      <c r="J28" s="360"/>
      <c r="K28" s="1" t="s">
        <v>6</v>
      </c>
      <c r="L28" s="1" t="s">
        <v>7</v>
      </c>
      <c r="M28" s="1" t="s">
        <v>8</v>
      </c>
      <c r="O28" s="3" t="s">
        <v>747</v>
      </c>
      <c r="P28" s="95">
        <v>3685343148</v>
      </c>
      <c r="Q28" s="95">
        <v>5603107465</v>
      </c>
      <c r="R28" s="3"/>
    </row>
    <row r="29" spans="1:18" ht="24.6" customHeight="1" x14ac:dyDescent="0.2">
      <c r="A29" s="351"/>
      <c r="B29" s="356"/>
      <c r="C29" s="357"/>
      <c r="D29" s="357"/>
      <c r="E29" s="357"/>
      <c r="F29" s="357"/>
      <c r="G29" s="357"/>
      <c r="H29" s="358"/>
      <c r="I29" s="361" t="s">
        <v>10</v>
      </c>
      <c r="J29" s="362"/>
      <c r="K29" s="1" t="s">
        <v>11</v>
      </c>
      <c r="L29" s="1"/>
      <c r="M29" s="1" t="s">
        <v>12</v>
      </c>
      <c r="O29" s="3" t="s">
        <v>748</v>
      </c>
      <c r="P29" s="95">
        <v>6111905447</v>
      </c>
      <c r="Q29" s="95">
        <v>9431812646</v>
      </c>
      <c r="R29" s="3"/>
    </row>
    <row r="30" spans="1:18" ht="24.6" customHeight="1" thickBot="1" x14ac:dyDescent="0.25">
      <c r="A30" s="352"/>
      <c r="B30" s="363" t="s">
        <v>14</v>
      </c>
      <c r="C30" s="364"/>
      <c r="D30" s="364"/>
      <c r="E30" s="364"/>
      <c r="F30" s="364"/>
      <c r="G30" s="364"/>
      <c r="H30" s="365"/>
      <c r="I30" s="366" t="s">
        <v>15</v>
      </c>
      <c r="J30" s="367"/>
      <c r="M30" s="1" t="s">
        <v>16</v>
      </c>
      <c r="O30" s="3" t="s">
        <v>749</v>
      </c>
      <c r="P30" s="95">
        <v>12307733534</v>
      </c>
      <c r="Q30" s="95">
        <v>18239769279</v>
      </c>
      <c r="R30" s="3"/>
    </row>
    <row r="31" spans="1:18" ht="24.95" customHeight="1" thickBot="1" x14ac:dyDescent="0.25">
      <c r="A31" s="410" t="s">
        <v>49</v>
      </c>
      <c r="B31" s="411"/>
      <c r="C31" s="411"/>
      <c r="D31" s="411"/>
      <c r="E31" s="411"/>
      <c r="F31" s="411"/>
      <c r="G31" s="411"/>
      <c r="H31" s="411"/>
      <c r="I31" s="411"/>
      <c r="J31" s="412"/>
      <c r="O31" s="3"/>
      <c r="P31" s="96">
        <f>+P28+P29</f>
        <v>9797248595</v>
      </c>
      <c r="Q31" s="96">
        <f>+Q28+Q29</f>
        <v>15034920111</v>
      </c>
      <c r="R31" s="3"/>
    </row>
    <row r="32" spans="1:18" ht="24.95" customHeight="1" x14ac:dyDescent="0.2">
      <c r="A32" s="36"/>
      <c r="B32" s="26"/>
      <c r="C32" s="26"/>
      <c r="D32" s="26"/>
      <c r="E32" s="26"/>
      <c r="F32" s="26"/>
      <c r="G32" s="26"/>
      <c r="H32" s="26"/>
      <c r="I32" s="26"/>
      <c r="J32" s="27"/>
      <c r="O32" s="3"/>
      <c r="P32" s="97">
        <f>+P31/P30</f>
        <v>0.79602378195263912</v>
      </c>
      <c r="Q32" s="97">
        <f>+Q31/Q30</f>
        <v>0.82429332745508788</v>
      </c>
      <c r="R32" s="3"/>
    </row>
    <row r="33" spans="1:10" ht="24.95" customHeight="1" x14ac:dyDescent="0.2">
      <c r="A33" s="37"/>
      <c r="B33" s="28"/>
      <c r="C33" s="28"/>
      <c r="D33" s="28"/>
      <c r="E33" s="28"/>
      <c r="F33" s="28"/>
      <c r="G33" s="28"/>
      <c r="H33" s="28"/>
      <c r="I33" s="28"/>
      <c r="J33" s="22"/>
    </row>
    <row r="34" spans="1:10" ht="24.95" customHeight="1" x14ac:dyDescent="0.2">
      <c r="A34" s="37"/>
      <c r="B34" s="28"/>
      <c r="C34" s="28"/>
      <c r="D34" s="28"/>
      <c r="E34" s="28"/>
      <c r="F34" s="28"/>
      <c r="G34" s="28"/>
      <c r="H34" s="28"/>
      <c r="I34" s="28"/>
      <c r="J34" s="22"/>
    </row>
    <row r="35" spans="1:10" ht="24.95" customHeight="1" x14ac:dyDescent="0.2">
      <c r="A35" s="37"/>
      <c r="B35" s="28"/>
      <c r="C35" s="28"/>
      <c r="D35" s="28"/>
      <c r="E35" s="28"/>
      <c r="F35" s="28"/>
      <c r="G35" s="28"/>
      <c r="H35" s="28"/>
      <c r="I35" s="28"/>
      <c r="J35" s="22"/>
    </row>
    <row r="36" spans="1:10" ht="24.95" customHeight="1" x14ac:dyDescent="0.2">
      <c r="A36" s="37"/>
      <c r="B36" s="28"/>
      <c r="C36" s="28"/>
      <c r="D36" s="28"/>
      <c r="E36" s="28"/>
      <c r="F36" s="28"/>
      <c r="G36" s="28"/>
      <c r="H36" s="28"/>
      <c r="I36" s="28"/>
      <c r="J36" s="22"/>
    </row>
    <row r="37" spans="1:10" ht="24.95" customHeight="1" x14ac:dyDescent="0.2">
      <c r="A37" s="37"/>
      <c r="B37" s="28"/>
      <c r="C37" s="28"/>
      <c r="D37" s="28"/>
      <c r="E37" s="28"/>
      <c r="F37" s="28"/>
      <c r="G37" s="28"/>
      <c r="H37" s="28"/>
      <c r="I37" s="28"/>
      <c r="J37" s="22"/>
    </row>
    <row r="38" spans="1:10" ht="24.95" customHeight="1" x14ac:dyDescent="0.2">
      <c r="A38" s="37"/>
      <c r="B38" s="28"/>
      <c r="C38" s="28"/>
      <c r="D38" s="28"/>
      <c r="E38" s="28"/>
      <c r="F38" s="28"/>
      <c r="G38" s="28"/>
      <c r="H38" s="28"/>
      <c r="I38" s="28"/>
      <c r="J38" s="22"/>
    </row>
    <row r="39" spans="1:10" ht="24.95" customHeight="1" x14ac:dyDescent="0.2">
      <c r="A39" s="37"/>
      <c r="B39" s="28"/>
      <c r="C39" s="28"/>
      <c r="D39" s="28"/>
      <c r="E39" s="28"/>
      <c r="F39" s="28"/>
      <c r="G39" s="28"/>
      <c r="H39" s="28"/>
      <c r="I39" s="28"/>
      <c r="J39" s="22"/>
    </row>
    <row r="40" spans="1:10" ht="24.95" customHeight="1" x14ac:dyDescent="0.2">
      <c r="A40" s="37"/>
      <c r="B40" s="28"/>
      <c r="C40" s="28"/>
      <c r="D40" s="28"/>
      <c r="E40" s="28"/>
      <c r="F40" s="28"/>
      <c r="G40" s="28"/>
      <c r="H40" s="28"/>
      <c r="I40" s="28"/>
      <c r="J40" s="22"/>
    </row>
    <row r="41" spans="1:10" x14ac:dyDescent="0.2">
      <c r="A41" s="37"/>
      <c r="B41" s="28"/>
      <c r="C41" s="28"/>
      <c r="D41" s="28"/>
      <c r="E41" s="28"/>
      <c r="F41" s="28"/>
      <c r="G41" s="28"/>
      <c r="H41" s="28"/>
      <c r="I41" s="28"/>
      <c r="J41" s="22"/>
    </row>
    <row r="42" spans="1:10" x14ac:dyDescent="0.2">
      <c r="A42" s="37"/>
      <c r="B42" s="28"/>
      <c r="C42" s="28"/>
      <c r="D42" s="28"/>
      <c r="E42" s="28"/>
      <c r="F42" s="28"/>
      <c r="G42" s="28"/>
      <c r="H42" s="28"/>
      <c r="I42" s="28"/>
      <c r="J42" s="22"/>
    </row>
    <row r="43" spans="1:10" x14ac:dyDescent="0.2">
      <c r="A43" s="37"/>
      <c r="B43" s="28"/>
      <c r="C43" s="28"/>
      <c r="D43" s="28"/>
      <c r="E43" s="28"/>
      <c r="F43" s="28"/>
      <c r="G43" s="28"/>
      <c r="H43" s="28"/>
      <c r="I43" s="28"/>
      <c r="J43" s="22"/>
    </row>
    <row r="44" spans="1:10" x14ac:dyDescent="0.2">
      <c r="A44" s="37"/>
      <c r="B44" s="28"/>
      <c r="C44" s="28"/>
      <c r="D44" s="28"/>
      <c r="E44" s="28"/>
      <c r="F44" s="28"/>
      <c r="G44" s="28"/>
      <c r="H44" s="28"/>
      <c r="I44" s="28"/>
      <c r="J44" s="22"/>
    </row>
    <row r="45" spans="1:10" x14ac:dyDescent="0.2">
      <c r="A45" s="37"/>
      <c r="B45" s="28"/>
      <c r="C45" s="28"/>
      <c r="D45" s="28"/>
      <c r="E45" s="28"/>
      <c r="F45" s="28"/>
      <c r="G45" s="28"/>
      <c r="H45" s="28"/>
      <c r="I45" s="28"/>
      <c r="J45" s="22"/>
    </row>
    <row r="46" spans="1:10" x14ac:dyDescent="0.2">
      <c r="A46" s="37"/>
      <c r="B46" s="28"/>
      <c r="C46" s="28"/>
      <c r="D46" s="28"/>
      <c r="E46" s="28"/>
      <c r="F46" s="28"/>
      <c r="G46" s="28"/>
      <c r="H46" s="28"/>
      <c r="I46" s="28"/>
      <c r="J46" s="22"/>
    </row>
    <row r="47" spans="1:10" x14ac:dyDescent="0.2">
      <c r="A47" s="37"/>
      <c r="B47" s="28"/>
      <c r="C47" s="28"/>
      <c r="D47" s="28"/>
      <c r="E47" s="28"/>
      <c r="F47" s="28"/>
      <c r="G47" s="28"/>
      <c r="H47" s="28"/>
      <c r="I47" s="28"/>
      <c r="J47" s="22"/>
    </row>
    <row r="48" spans="1:10" x14ac:dyDescent="0.2">
      <c r="A48" s="37"/>
      <c r="B48" s="28"/>
      <c r="C48" s="28"/>
      <c r="D48" s="28"/>
      <c r="E48" s="28"/>
      <c r="F48" s="28"/>
      <c r="G48" s="28"/>
      <c r="H48" s="28"/>
      <c r="I48" s="28"/>
      <c r="J48" s="22"/>
    </row>
    <row r="49" spans="1:10" x14ac:dyDescent="0.2">
      <c r="A49" s="37"/>
      <c r="B49" s="28"/>
      <c r="C49" s="28"/>
      <c r="D49" s="28"/>
      <c r="E49" s="28"/>
      <c r="F49" s="28"/>
      <c r="G49" s="28"/>
      <c r="H49" s="28"/>
      <c r="I49" s="28"/>
      <c r="J49" s="22"/>
    </row>
    <row r="50" spans="1:10" x14ac:dyDescent="0.2">
      <c r="A50" s="37"/>
      <c r="B50" s="28"/>
      <c r="C50" s="28"/>
      <c r="D50" s="28"/>
      <c r="E50" s="28"/>
      <c r="F50" s="28"/>
      <c r="G50" s="28"/>
      <c r="H50" s="28"/>
      <c r="I50" s="28"/>
      <c r="J50" s="22"/>
    </row>
    <row r="51" spans="1:10" x14ac:dyDescent="0.2">
      <c r="A51" s="37"/>
      <c r="B51" s="28"/>
      <c r="C51" s="28"/>
      <c r="D51" s="28"/>
      <c r="E51" s="28"/>
      <c r="F51" s="28"/>
      <c r="G51" s="28"/>
      <c r="H51" s="28"/>
      <c r="I51" s="28"/>
      <c r="J51" s="22"/>
    </row>
    <row r="52" spans="1:10" x14ac:dyDescent="0.2">
      <c r="A52" s="37"/>
      <c r="B52" s="28"/>
      <c r="C52" s="28"/>
      <c r="D52" s="28"/>
      <c r="E52" s="28"/>
      <c r="F52" s="28"/>
      <c r="G52" s="28"/>
      <c r="H52" s="28"/>
      <c r="I52" s="28"/>
      <c r="J52" s="22"/>
    </row>
    <row r="53" spans="1:10" x14ac:dyDescent="0.2">
      <c r="A53" s="37"/>
      <c r="B53" s="28"/>
      <c r="C53" s="28"/>
      <c r="D53" s="28"/>
      <c r="E53" s="28"/>
      <c r="F53" s="28"/>
      <c r="G53" s="28"/>
      <c r="H53" s="28"/>
      <c r="I53" s="28"/>
      <c r="J53" s="22"/>
    </row>
    <row r="54" spans="1:10" ht="13.5" thickBot="1" x14ac:dyDescent="0.25">
      <c r="A54" s="38"/>
      <c r="B54" s="29"/>
      <c r="C54" s="29"/>
      <c r="D54" s="29"/>
      <c r="E54" s="29"/>
      <c r="F54" s="29"/>
      <c r="G54" s="29"/>
      <c r="H54" s="29"/>
      <c r="I54" s="29"/>
      <c r="J54" s="30"/>
    </row>
  </sheetData>
  <mergeCells count="52">
    <mergeCell ref="G26:H26"/>
    <mergeCell ref="E26:F26"/>
    <mergeCell ref="I30:J30"/>
    <mergeCell ref="A31:J31"/>
    <mergeCell ref="A28:A30"/>
    <mergeCell ref="B28:H29"/>
    <mergeCell ref="I28:J28"/>
    <mergeCell ref="I29:J29"/>
    <mergeCell ref="B30:H30"/>
    <mergeCell ref="E27:F27"/>
    <mergeCell ref="G27:H27"/>
    <mergeCell ref="A22:J22"/>
    <mergeCell ref="E23:F23"/>
    <mergeCell ref="G23:H23"/>
    <mergeCell ref="E25:F25"/>
    <mergeCell ref="G25:H25"/>
    <mergeCell ref="E24:F24"/>
    <mergeCell ref="G24:H24"/>
    <mergeCell ref="A17:J17"/>
    <mergeCell ref="A18:J18"/>
    <mergeCell ref="A19:A21"/>
    <mergeCell ref="B19:H20"/>
    <mergeCell ref="I19:J19"/>
    <mergeCell ref="I20:J20"/>
    <mergeCell ref="B21:H21"/>
    <mergeCell ref="I21:J21"/>
    <mergeCell ref="B14:F14"/>
    <mergeCell ref="H14:J14"/>
    <mergeCell ref="A15:A16"/>
    <mergeCell ref="B15:C16"/>
    <mergeCell ref="D15:E16"/>
    <mergeCell ref="F15:F16"/>
    <mergeCell ref="G15:G16"/>
    <mergeCell ref="B11:F11"/>
    <mergeCell ref="H11:J11"/>
    <mergeCell ref="B12:F12"/>
    <mergeCell ref="H12:J12"/>
    <mergeCell ref="B13:F13"/>
    <mergeCell ref="H13:J13"/>
    <mergeCell ref="A6:J6"/>
    <mergeCell ref="B7:H7"/>
    <mergeCell ref="B8:H8"/>
    <mergeCell ref="A9:J9"/>
    <mergeCell ref="B10:F10"/>
    <mergeCell ref="H10:J10"/>
    <mergeCell ref="A1:J1"/>
    <mergeCell ref="A2:A4"/>
    <mergeCell ref="B2:H3"/>
    <mergeCell ref="I2:J2"/>
    <mergeCell ref="I3:J3"/>
    <mergeCell ref="B4:H4"/>
    <mergeCell ref="I4:J4"/>
  </mergeCells>
  <phoneticPr fontId="18" type="noConversion"/>
  <dataValidations count="3">
    <dataValidation type="list" allowBlank="1" showInputMessage="1" showErrorMessage="1" sqref="J65535 JF65535 TB65535 ACX65535 AMT65535 AWP65535 BGL65535 BQH65535 CAD65535 CJZ65535 CTV65535 DDR65535 DNN65535 DXJ65535 EHF65535 ERB65535 FAX65535 FKT65535 FUP65535 GEL65535 GOH65535 GYD65535 HHZ65535 HRV65535 IBR65535 ILN65535 IVJ65535 JFF65535 JPB65535 JYX65535 KIT65535 KSP65535 LCL65535 LMH65535 LWD65535 MFZ65535 MPV65535 MZR65535 NJN65535 NTJ65535 ODF65535 ONB65535 OWX65535 PGT65535 PQP65535 QAL65535 QKH65535 QUD65535 RDZ65535 RNV65535 RXR65535 SHN65535 SRJ65535 TBF65535 TLB65535 TUX65535 UET65535 UOP65535 UYL65535 VIH65535 VSD65535 WBZ65535 WLV65535 WVR65535 J131071 JF131071 TB131071 ACX131071 AMT131071 AWP131071 BGL131071 BQH131071 CAD131071 CJZ131071 CTV131071 DDR131071 DNN131071 DXJ131071 EHF131071 ERB131071 FAX131071 FKT131071 FUP131071 GEL131071 GOH131071 GYD131071 HHZ131071 HRV131071 IBR131071 ILN131071 IVJ131071 JFF131071 JPB131071 JYX131071 KIT131071 KSP131071 LCL131071 LMH131071 LWD131071 MFZ131071 MPV131071 MZR131071 NJN131071 NTJ131071 ODF131071 ONB131071 OWX131071 PGT131071 PQP131071 QAL131071 QKH131071 QUD131071 RDZ131071 RNV131071 RXR131071 SHN131071 SRJ131071 TBF131071 TLB131071 TUX131071 UET131071 UOP131071 UYL131071 VIH131071 VSD131071 WBZ131071 WLV131071 WVR131071 J196607 JF196607 TB196607 ACX196607 AMT196607 AWP196607 BGL196607 BQH196607 CAD196607 CJZ196607 CTV196607 DDR196607 DNN196607 DXJ196607 EHF196607 ERB196607 FAX196607 FKT196607 FUP196607 GEL196607 GOH196607 GYD196607 HHZ196607 HRV196607 IBR196607 ILN196607 IVJ196607 JFF196607 JPB196607 JYX196607 KIT196607 KSP196607 LCL196607 LMH196607 LWD196607 MFZ196607 MPV196607 MZR196607 NJN196607 NTJ196607 ODF196607 ONB196607 OWX196607 PGT196607 PQP196607 QAL196607 QKH196607 QUD196607 RDZ196607 RNV196607 RXR196607 SHN196607 SRJ196607 TBF196607 TLB196607 TUX196607 UET196607 UOP196607 UYL196607 VIH196607 VSD196607 WBZ196607 WLV196607 WVR196607 J262143 JF262143 TB262143 ACX262143 AMT262143 AWP262143 BGL262143 BQH262143 CAD262143 CJZ262143 CTV262143 DDR262143 DNN262143 DXJ262143 EHF262143 ERB262143 FAX262143 FKT262143 FUP262143 GEL262143 GOH262143 GYD262143 HHZ262143 HRV262143 IBR262143 ILN262143 IVJ262143 JFF262143 JPB262143 JYX262143 KIT262143 KSP262143 LCL262143 LMH262143 LWD262143 MFZ262143 MPV262143 MZR262143 NJN262143 NTJ262143 ODF262143 ONB262143 OWX262143 PGT262143 PQP262143 QAL262143 QKH262143 QUD262143 RDZ262143 RNV262143 RXR262143 SHN262143 SRJ262143 TBF262143 TLB262143 TUX262143 UET262143 UOP262143 UYL262143 VIH262143 VSD262143 WBZ262143 WLV262143 WVR262143 J327679 JF327679 TB327679 ACX327679 AMT327679 AWP327679 BGL327679 BQH327679 CAD327679 CJZ327679 CTV327679 DDR327679 DNN327679 DXJ327679 EHF327679 ERB327679 FAX327679 FKT327679 FUP327679 GEL327679 GOH327679 GYD327679 HHZ327679 HRV327679 IBR327679 ILN327679 IVJ327679 JFF327679 JPB327679 JYX327679 KIT327679 KSP327679 LCL327679 LMH327679 LWD327679 MFZ327679 MPV327679 MZR327679 NJN327679 NTJ327679 ODF327679 ONB327679 OWX327679 PGT327679 PQP327679 QAL327679 QKH327679 QUD327679 RDZ327679 RNV327679 RXR327679 SHN327679 SRJ327679 TBF327679 TLB327679 TUX327679 UET327679 UOP327679 UYL327679 VIH327679 VSD327679 WBZ327679 WLV327679 WVR327679 J393215 JF393215 TB393215 ACX393215 AMT393215 AWP393215 BGL393215 BQH393215 CAD393215 CJZ393215 CTV393215 DDR393215 DNN393215 DXJ393215 EHF393215 ERB393215 FAX393215 FKT393215 FUP393215 GEL393215 GOH393215 GYD393215 HHZ393215 HRV393215 IBR393215 ILN393215 IVJ393215 JFF393215 JPB393215 JYX393215 KIT393215 KSP393215 LCL393215 LMH393215 LWD393215 MFZ393215 MPV393215 MZR393215 NJN393215 NTJ393215 ODF393215 ONB393215 OWX393215 PGT393215 PQP393215 QAL393215 QKH393215 QUD393215 RDZ393215 RNV393215 RXR393215 SHN393215 SRJ393215 TBF393215 TLB393215 TUX393215 UET393215 UOP393215 UYL393215 VIH393215 VSD393215 WBZ393215 WLV393215 WVR393215 J458751 JF458751 TB458751 ACX458751 AMT458751 AWP458751 BGL458751 BQH458751 CAD458751 CJZ458751 CTV458751 DDR458751 DNN458751 DXJ458751 EHF458751 ERB458751 FAX458751 FKT458751 FUP458751 GEL458751 GOH458751 GYD458751 HHZ458751 HRV458751 IBR458751 ILN458751 IVJ458751 JFF458751 JPB458751 JYX458751 KIT458751 KSP458751 LCL458751 LMH458751 LWD458751 MFZ458751 MPV458751 MZR458751 NJN458751 NTJ458751 ODF458751 ONB458751 OWX458751 PGT458751 PQP458751 QAL458751 QKH458751 QUD458751 RDZ458751 RNV458751 RXR458751 SHN458751 SRJ458751 TBF458751 TLB458751 TUX458751 UET458751 UOP458751 UYL458751 VIH458751 VSD458751 WBZ458751 WLV458751 WVR458751 J524287 JF524287 TB524287 ACX524287 AMT524287 AWP524287 BGL524287 BQH524287 CAD524287 CJZ524287 CTV524287 DDR524287 DNN524287 DXJ524287 EHF524287 ERB524287 FAX524287 FKT524287 FUP524287 GEL524287 GOH524287 GYD524287 HHZ524287 HRV524287 IBR524287 ILN524287 IVJ524287 JFF524287 JPB524287 JYX524287 KIT524287 KSP524287 LCL524287 LMH524287 LWD524287 MFZ524287 MPV524287 MZR524287 NJN524287 NTJ524287 ODF524287 ONB524287 OWX524287 PGT524287 PQP524287 QAL524287 QKH524287 QUD524287 RDZ524287 RNV524287 RXR524287 SHN524287 SRJ524287 TBF524287 TLB524287 TUX524287 UET524287 UOP524287 UYL524287 VIH524287 VSD524287 WBZ524287 WLV524287 WVR524287 J589823 JF589823 TB589823 ACX589823 AMT589823 AWP589823 BGL589823 BQH589823 CAD589823 CJZ589823 CTV589823 DDR589823 DNN589823 DXJ589823 EHF589823 ERB589823 FAX589823 FKT589823 FUP589823 GEL589823 GOH589823 GYD589823 HHZ589823 HRV589823 IBR589823 ILN589823 IVJ589823 JFF589823 JPB589823 JYX589823 KIT589823 KSP589823 LCL589823 LMH589823 LWD589823 MFZ589823 MPV589823 MZR589823 NJN589823 NTJ589823 ODF589823 ONB589823 OWX589823 PGT589823 PQP589823 QAL589823 QKH589823 QUD589823 RDZ589823 RNV589823 RXR589823 SHN589823 SRJ589823 TBF589823 TLB589823 TUX589823 UET589823 UOP589823 UYL589823 VIH589823 VSD589823 WBZ589823 WLV589823 WVR589823 J655359 JF655359 TB655359 ACX655359 AMT655359 AWP655359 BGL655359 BQH655359 CAD655359 CJZ655359 CTV655359 DDR655359 DNN655359 DXJ655359 EHF655359 ERB655359 FAX655359 FKT655359 FUP655359 GEL655359 GOH655359 GYD655359 HHZ655359 HRV655359 IBR655359 ILN655359 IVJ655359 JFF655359 JPB655359 JYX655359 KIT655359 KSP655359 LCL655359 LMH655359 LWD655359 MFZ655359 MPV655359 MZR655359 NJN655359 NTJ655359 ODF655359 ONB655359 OWX655359 PGT655359 PQP655359 QAL655359 QKH655359 QUD655359 RDZ655359 RNV655359 RXR655359 SHN655359 SRJ655359 TBF655359 TLB655359 TUX655359 UET655359 UOP655359 UYL655359 VIH655359 VSD655359 WBZ655359 WLV655359 WVR655359 J720895 JF720895 TB720895 ACX720895 AMT720895 AWP720895 BGL720895 BQH720895 CAD720895 CJZ720895 CTV720895 DDR720895 DNN720895 DXJ720895 EHF720895 ERB720895 FAX720895 FKT720895 FUP720895 GEL720895 GOH720895 GYD720895 HHZ720895 HRV720895 IBR720895 ILN720895 IVJ720895 JFF720895 JPB720895 JYX720895 KIT720895 KSP720895 LCL720895 LMH720895 LWD720895 MFZ720895 MPV720895 MZR720895 NJN720895 NTJ720895 ODF720895 ONB720895 OWX720895 PGT720895 PQP720895 QAL720895 QKH720895 QUD720895 RDZ720895 RNV720895 RXR720895 SHN720895 SRJ720895 TBF720895 TLB720895 TUX720895 UET720895 UOP720895 UYL720895 VIH720895 VSD720895 WBZ720895 WLV720895 WVR720895 J786431 JF786431 TB786431 ACX786431 AMT786431 AWP786431 BGL786431 BQH786431 CAD786431 CJZ786431 CTV786431 DDR786431 DNN786431 DXJ786431 EHF786431 ERB786431 FAX786431 FKT786431 FUP786431 GEL786431 GOH786431 GYD786431 HHZ786431 HRV786431 IBR786431 ILN786431 IVJ786431 JFF786431 JPB786431 JYX786431 KIT786431 KSP786431 LCL786431 LMH786431 LWD786431 MFZ786431 MPV786431 MZR786431 NJN786431 NTJ786431 ODF786431 ONB786431 OWX786431 PGT786431 PQP786431 QAL786431 QKH786431 QUD786431 RDZ786431 RNV786431 RXR786431 SHN786431 SRJ786431 TBF786431 TLB786431 TUX786431 UET786431 UOP786431 UYL786431 VIH786431 VSD786431 WBZ786431 WLV786431 WVR786431 J851967 JF851967 TB851967 ACX851967 AMT851967 AWP851967 BGL851967 BQH851967 CAD851967 CJZ851967 CTV851967 DDR851967 DNN851967 DXJ851967 EHF851967 ERB851967 FAX851967 FKT851967 FUP851967 GEL851967 GOH851967 GYD851967 HHZ851967 HRV851967 IBR851967 ILN851967 IVJ851967 JFF851967 JPB851967 JYX851967 KIT851967 KSP851967 LCL851967 LMH851967 LWD851967 MFZ851967 MPV851967 MZR851967 NJN851967 NTJ851967 ODF851967 ONB851967 OWX851967 PGT851967 PQP851967 QAL851967 QKH851967 QUD851967 RDZ851967 RNV851967 RXR851967 SHN851967 SRJ851967 TBF851967 TLB851967 TUX851967 UET851967 UOP851967 UYL851967 VIH851967 VSD851967 WBZ851967 WLV851967 WVR851967 J917503 JF917503 TB917503 ACX917503 AMT917503 AWP917503 BGL917503 BQH917503 CAD917503 CJZ917503 CTV917503 DDR917503 DNN917503 DXJ917503 EHF917503 ERB917503 FAX917503 FKT917503 FUP917503 GEL917503 GOH917503 GYD917503 HHZ917503 HRV917503 IBR917503 ILN917503 IVJ917503 JFF917503 JPB917503 JYX917503 KIT917503 KSP917503 LCL917503 LMH917503 LWD917503 MFZ917503 MPV917503 MZR917503 NJN917503 NTJ917503 ODF917503 ONB917503 OWX917503 PGT917503 PQP917503 QAL917503 QKH917503 QUD917503 RDZ917503 RNV917503 RXR917503 SHN917503 SRJ917503 TBF917503 TLB917503 TUX917503 UET917503 UOP917503 UYL917503 VIH917503 VSD917503 WBZ917503 WLV917503 WVR917503 J983039 JF983039 TB983039 ACX983039 AMT983039 AWP983039 BGL983039 BQH983039 CAD983039 CJZ983039 CTV983039 DDR983039 DNN983039 DXJ983039 EHF983039 ERB983039 FAX983039 FKT983039 FUP983039 GEL983039 GOH983039 GYD983039 HHZ983039 HRV983039 IBR983039 ILN983039 IVJ983039 JFF983039 JPB983039 JYX983039 KIT983039 KSP983039 LCL983039 LMH983039 LWD983039 MFZ983039 MPV983039 MZR983039 NJN983039 NTJ983039 ODF983039 ONB983039 OWX983039 PGT983039 PQP983039 QAL983039 QKH983039 QUD983039 RDZ983039 RNV983039 RXR983039 SHN983039 SRJ983039 TBF983039 TLB983039 TUX983039 UET983039 UOP983039 UYL983039 VIH983039 VSD983039 WBZ983039 WLV983039 WVR983039 WVR8 WLV8 WBZ8 VSD8 VIH8 UYL8 UOP8 UET8 TUX8 TLB8 TBF8 SRJ8 SHN8 RXR8 RNV8 RDZ8 QUD8 QKH8 QAL8 PQP8 PGT8 OWX8 ONB8 ODF8 NTJ8 NJN8 MZR8 MPV8 MFZ8 LWD8 LMH8 LCL8 KSP8 KIT8 JYX8 JPB8 JFF8 IVJ8 ILN8 IBR8 HRV8 HHZ8 GYD8 GOH8 GEL8 FUP8 FKT8 FAX8 ERB8 EHF8 DXJ8 DNN8 DDR8 CTV8 CJZ8 CAD8 BQH8 BGL8 AWP8 AMT8 ACX8 TB8 JF8 J8">
      <formula1>$P$4:$P$5</formula1>
    </dataValidation>
    <dataValidation type="list" allowBlank="1" showInputMessage="1" showErrorMessage="1" sqref="J7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7 J65534 JF65534 TB65534 ACX65534 AMT65534 AWP65534 BGL65534 BQH65534 CAD65534 CJZ65534 CTV65534 DDR65534 DNN65534 DXJ65534 EHF65534 ERB65534 FAX65534 FKT65534 FUP65534 GEL65534 GOH65534 GYD65534 HHZ65534 HRV65534 IBR65534 ILN65534 IVJ65534 JFF65534 JPB65534 JYX65534 KIT65534 KSP65534 LCL65534 LMH65534 LWD65534 MFZ65534 MPV65534 MZR65534 NJN65534 NTJ65534 ODF65534 ONB65534 OWX65534 PGT65534 PQP65534 QAL65534 QKH65534 QUD65534 RDZ65534 RNV65534 RXR65534 SHN65534 SRJ65534 TBF65534 TLB65534 TUX65534 UET65534 UOP65534 UYL65534 VIH65534 VSD65534 WBZ65534 WLV65534 WVR65534 J131070 JF131070 TB131070 ACX131070 AMT131070 AWP131070 BGL131070 BQH131070 CAD131070 CJZ131070 CTV131070 DDR131070 DNN131070 DXJ131070 EHF131070 ERB131070 FAX131070 FKT131070 FUP131070 GEL131070 GOH131070 GYD131070 HHZ131070 HRV131070 IBR131070 ILN131070 IVJ131070 JFF131070 JPB131070 JYX131070 KIT131070 KSP131070 LCL131070 LMH131070 LWD131070 MFZ131070 MPV131070 MZR131070 NJN131070 NTJ131070 ODF131070 ONB131070 OWX131070 PGT131070 PQP131070 QAL131070 QKH131070 QUD131070 RDZ131070 RNV131070 RXR131070 SHN131070 SRJ131070 TBF131070 TLB131070 TUX131070 UET131070 UOP131070 UYL131070 VIH131070 VSD131070 WBZ131070 WLV131070 WVR131070 J196606 JF196606 TB196606 ACX196606 AMT196606 AWP196606 BGL196606 BQH196606 CAD196606 CJZ196606 CTV196606 DDR196606 DNN196606 DXJ196606 EHF196606 ERB196606 FAX196606 FKT196606 FUP196606 GEL196606 GOH196606 GYD196606 HHZ196606 HRV196606 IBR196606 ILN196606 IVJ196606 JFF196606 JPB196606 JYX196606 KIT196606 KSP196606 LCL196606 LMH196606 LWD196606 MFZ196606 MPV196606 MZR196606 NJN196606 NTJ196606 ODF196606 ONB196606 OWX196606 PGT196606 PQP196606 QAL196606 QKH196606 QUD196606 RDZ196606 RNV196606 RXR196606 SHN196606 SRJ196606 TBF196606 TLB196606 TUX196606 UET196606 UOP196606 UYL196606 VIH196606 VSD196606 WBZ196606 WLV196606 WVR196606 J262142 JF262142 TB262142 ACX262142 AMT262142 AWP262142 BGL262142 BQH262142 CAD262142 CJZ262142 CTV262142 DDR262142 DNN262142 DXJ262142 EHF262142 ERB262142 FAX262142 FKT262142 FUP262142 GEL262142 GOH262142 GYD262142 HHZ262142 HRV262142 IBR262142 ILN262142 IVJ262142 JFF262142 JPB262142 JYX262142 KIT262142 KSP262142 LCL262142 LMH262142 LWD262142 MFZ262142 MPV262142 MZR262142 NJN262142 NTJ262142 ODF262142 ONB262142 OWX262142 PGT262142 PQP262142 QAL262142 QKH262142 QUD262142 RDZ262142 RNV262142 RXR262142 SHN262142 SRJ262142 TBF262142 TLB262142 TUX262142 UET262142 UOP262142 UYL262142 VIH262142 VSD262142 WBZ262142 WLV262142 WVR262142 J327678 JF327678 TB327678 ACX327678 AMT327678 AWP327678 BGL327678 BQH327678 CAD327678 CJZ327678 CTV327678 DDR327678 DNN327678 DXJ327678 EHF327678 ERB327678 FAX327678 FKT327678 FUP327678 GEL327678 GOH327678 GYD327678 HHZ327678 HRV327678 IBR327678 ILN327678 IVJ327678 JFF327678 JPB327678 JYX327678 KIT327678 KSP327678 LCL327678 LMH327678 LWD327678 MFZ327678 MPV327678 MZR327678 NJN327678 NTJ327678 ODF327678 ONB327678 OWX327678 PGT327678 PQP327678 QAL327678 QKH327678 QUD327678 RDZ327678 RNV327678 RXR327678 SHN327678 SRJ327678 TBF327678 TLB327678 TUX327678 UET327678 UOP327678 UYL327678 VIH327678 VSD327678 WBZ327678 WLV327678 WVR327678 J393214 JF393214 TB393214 ACX393214 AMT393214 AWP393214 BGL393214 BQH393214 CAD393214 CJZ393214 CTV393214 DDR393214 DNN393214 DXJ393214 EHF393214 ERB393214 FAX393214 FKT393214 FUP393214 GEL393214 GOH393214 GYD393214 HHZ393214 HRV393214 IBR393214 ILN393214 IVJ393214 JFF393214 JPB393214 JYX393214 KIT393214 KSP393214 LCL393214 LMH393214 LWD393214 MFZ393214 MPV393214 MZR393214 NJN393214 NTJ393214 ODF393214 ONB393214 OWX393214 PGT393214 PQP393214 QAL393214 QKH393214 QUD393214 RDZ393214 RNV393214 RXR393214 SHN393214 SRJ393214 TBF393214 TLB393214 TUX393214 UET393214 UOP393214 UYL393214 VIH393214 VSD393214 WBZ393214 WLV393214 WVR393214 J458750 JF458750 TB458750 ACX458750 AMT458750 AWP458750 BGL458750 BQH458750 CAD458750 CJZ458750 CTV458750 DDR458750 DNN458750 DXJ458750 EHF458750 ERB458750 FAX458750 FKT458750 FUP458750 GEL458750 GOH458750 GYD458750 HHZ458750 HRV458750 IBR458750 ILN458750 IVJ458750 JFF458750 JPB458750 JYX458750 KIT458750 KSP458750 LCL458750 LMH458750 LWD458750 MFZ458750 MPV458750 MZR458750 NJN458750 NTJ458750 ODF458750 ONB458750 OWX458750 PGT458750 PQP458750 QAL458750 QKH458750 QUD458750 RDZ458750 RNV458750 RXR458750 SHN458750 SRJ458750 TBF458750 TLB458750 TUX458750 UET458750 UOP458750 UYL458750 VIH458750 VSD458750 WBZ458750 WLV458750 WVR458750 J524286 JF524286 TB524286 ACX524286 AMT524286 AWP524286 BGL524286 BQH524286 CAD524286 CJZ524286 CTV524286 DDR524286 DNN524286 DXJ524286 EHF524286 ERB524286 FAX524286 FKT524286 FUP524286 GEL524286 GOH524286 GYD524286 HHZ524286 HRV524286 IBR524286 ILN524286 IVJ524286 JFF524286 JPB524286 JYX524286 KIT524286 KSP524286 LCL524286 LMH524286 LWD524286 MFZ524286 MPV524286 MZR524286 NJN524286 NTJ524286 ODF524286 ONB524286 OWX524286 PGT524286 PQP524286 QAL524286 QKH524286 QUD524286 RDZ524286 RNV524286 RXR524286 SHN524286 SRJ524286 TBF524286 TLB524286 TUX524286 UET524286 UOP524286 UYL524286 VIH524286 VSD524286 WBZ524286 WLV524286 WVR524286 J589822 JF589822 TB589822 ACX589822 AMT589822 AWP589822 BGL589822 BQH589822 CAD589822 CJZ589822 CTV589822 DDR589822 DNN589822 DXJ589822 EHF589822 ERB589822 FAX589822 FKT589822 FUP589822 GEL589822 GOH589822 GYD589822 HHZ589822 HRV589822 IBR589822 ILN589822 IVJ589822 JFF589822 JPB589822 JYX589822 KIT589822 KSP589822 LCL589822 LMH589822 LWD589822 MFZ589822 MPV589822 MZR589822 NJN589822 NTJ589822 ODF589822 ONB589822 OWX589822 PGT589822 PQP589822 QAL589822 QKH589822 QUD589822 RDZ589822 RNV589822 RXR589822 SHN589822 SRJ589822 TBF589822 TLB589822 TUX589822 UET589822 UOP589822 UYL589822 VIH589822 VSD589822 WBZ589822 WLV589822 WVR589822 J655358 JF655358 TB655358 ACX655358 AMT655358 AWP655358 BGL655358 BQH655358 CAD655358 CJZ655358 CTV655358 DDR655358 DNN655358 DXJ655358 EHF655358 ERB655358 FAX655358 FKT655358 FUP655358 GEL655358 GOH655358 GYD655358 HHZ655358 HRV655358 IBR655358 ILN655358 IVJ655358 JFF655358 JPB655358 JYX655358 KIT655358 KSP655358 LCL655358 LMH655358 LWD655358 MFZ655358 MPV655358 MZR655358 NJN655358 NTJ655358 ODF655358 ONB655358 OWX655358 PGT655358 PQP655358 QAL655358 QKH655358 QUD655358 RDZ655358 RNV655358 RXR655358 SHN655358 SRJ655358 TBF655358 TLB655358 TUX655358 UET655358 UOP655358 UYL655358 VIH655358 VSD655358 WBZ655358 WLV655358 WVR655358 J720894 JF720894 TB720894 ACX720894 AMT720894 AWP720894 BGL720894 BQH720894 CAD720894 CJZ720894 CTV720894 DDR720894 DNN720894 DXJ720894 EHF720894 ERB720894 FAX720894 FKT720894 FUP720894 GEL720894 GOH720894 GYD720894 HHZ720894 HRV720894 IBR720894 ILN720894 IVJ720894 JFF720894 JPB720894 JYX720894 KIT720894 KSP720894 LCL720894 LMH720894 LWD720894 MFZ720894 MPV720894 MZR720894 NJN720894 NTJ720894 ODF720894 ONB720894 OWX720894 PGT720894 PQP720894 QAL720894 QKH720894 QUD720894 RDZ720894 RNV720894 RXR720894 SHN720894 SRJ720894 TBF720894 TLB720894 TUX720894 UET720894 UOP720894 UYL720894 VIH720894 VSD720894 WBZ720894 WLV720894 WVR720894 J786430 JF786430 TB786430 ACX786430 AMT786430 AWP786430 BGL786430 BQH786430 CAD786430 CJZ786430 CTV786430 DDR786430 DNN786430 DXJ786430 EHF786430 ERB786430 FAX786430 FKT786430 FUP786430 GEL786430 GOH786430 GYD786430 HHZ786430 HRV786430 IBR786430 ILN786430 IVJ786430 JFF786430 JPB786430 JYX786430 KIT786430 KSP786430 LCL786430 LMH786430 LWD786430 MFZ786430 MPV786430 MZR786430 NJN786430 NTJ786430 ODF786430 ONB786430 OWX786430 PGT786430 PQP786430 QAL786430 QKH786430 QUD786430 RDZ786430 RNV786430 RXR786430 SHN786430 SRJ786430 TBF786430 TLB786430 TUX786430 UET786430 UOP786430 UYL786430 VIH786430 VSD786430 WBZ786430 WLV786430 WVR786430 J851966 JF851966 TB851966 ACX851966 AMT851966 AWP851966 BGL851966 BQH851966 CAD851966 CJZ851966 CTV851966 DDR851966 DNN851966 DXJ851966 EHF851966 ERB851966 FAX851966 FKT851966 FUP851966 GEL851966 GOH851966 GYD851966 HHZ851966 HRV851966 IBR851966 ILN851966 IVJ851966 JFF851966 JPB851966 JYX851966 KIT851966 KSP851966 LCL851966 LMH851966 LWD851966 MFZ851966 MPV851966 MZR851966 NJN851966 NTJ851966 ODF851966 ONB851966 OWX851966 PGT851966 PQP851966 QAL851966 QKH851966 QUD851966 RDZ851966 RNV851966 RXR851966 SHN851966 SRJ851966 TBF851966 TLB851966 TUX851966 UET851966 UOP851966 UYL851966 VIH851966 VSD851966 WBZ851966 WLV851966 WVR851966 J917502 JF917502 TB917502 ACX917502 AMT917502 AWP917502 BGL917502 BQH917502 CAD917502 CJZ917502 CTV917502 DDR917502 DNN917502 DXJ917502 EHF917502 ERB917502 FAX917502 FKT917502 FUP917502 GEL917502 GOH917502 GYD917502 HHZ917502 HRV917502 IBR917502 ILN917502 IVJ917502 JFF917502 JPB917502 JYX917502 KIT917502 KSP917502 LCL917502 LMH917502 LWD917502 MFZ917502 MPV917502 MZR917502 NJN917502 NTJ917502 ODF917502 ONB917502 OWX917502 PGT917502 PQP917502 QAL917502 QKH917502 QUD917502 RDZ917502 RNV917502 RXR917502 SHN917502 SRJ917502 TBF917502 TLB917502 TUX917502 UET917502 UOP917502 UYL917502 VIH917502 VSD917502 WBZ917502 WLV917502 WVR917502 J983038 JF983038 TB983038 ACX983038 AMT983038 AWP983038 BGL983038 BQH983038 CAD983038 CJZ983038 CTV983038 DDR983038 DNN983038 DXJ983038 EHF983038 ERB983038 FAX983038 FKT983038 FUP983038 GEL983038 GOH983038 GYD983038 HHZ983038 HRV983038 IBR983038 ILN983038 IVJ983038 JFF983038 JPB983038 JYX983038 KIT983038 KSP983038 LCL983038 LMH983038 LWD983038 MFZ983038 MPV983038 MZR983038 NJN983038 NTJ983038 ODF983038 ONB983038 OWX983038 PGT983038 PQP983038 QAL983038 QKH983038 QUD983038 RDZ983038 RNV983038 RXR983038 SHN983038 SRJ983038 TBF983038 TLB983038 TUX983038 UET983038 UOP983038 UYL983038 VIH983038 VSD983038 WBZ983038 WLV983038 WVR983038">
      <formula1>P1:P3</formula1>
    </dataValidation>
    <dataValidation allowBlank="1" showInputMessage="1" showErrorMessage="1" errorTitle="Seleccionar un valor de la lista" sqref="WVM983055:WVM983066 E65551:E65562 JA65551:JA65562 SW65551:SW65562 ACS65551:ACS65562 AMO65551:AMO65562 AWK65551:AWK65562 BGG65551:BGG65562 BQC65551:BQC65562 BZY65551:BZY65562 CJU65551:CJU65562 CTQ65551:CTQ65562 DDM65551:DDM65562 DNI65551:DNI65562 DXE65551:DXE65562 EHA65551:EHA65562 EQW65551:EQW65562 FAS65551:FAS65562 FKO65551:FKO65562 FUK65551:FUK65562 GEG65551:GEG65562 GOC65551:GOC65562 GXY65551:GXY65562 HHU65551:HHU65562 HRQ65551:HRQ65562 IBM65551:IBM65562 ILI65551:ILI65562 IVE65551:IVE65562 JFA65551:JFA65562 JOW65551:JOW65562 JYS65551:JYS65562 KIO65551:KIO65562 KSK65551:KSK65562 LCG65551:LCG65562 LMC65551:LMC65562 LVY65551:LVY65562 MFU65551:MFU65562 MPQ65551:MPQ65562 MZM65551:MZM65562 NJI65551:NJI65562 NTE65551:NTE65562 ODA65551:ODA65562 OMW65551:OMW65562 OWS65551:OWS65562 PGO65551:PGO65562 PQK65551:PQK65562 QAG65551:QAG65562 QKC65551:QKC65562 QTY65551:QTY65562 RDU65551:RDU65562 RNQ65551:RNQ65562 RXM65551:RXM65562 SHI65551:SHI65562 SRE65551:SRE65562 TBA65551:TBA65562 TKW65551:TKW65562 TUS65551:TUS65562 UEO65551:UEO65562 UOK65551:UOK65562 UYG65551:UYG65562 VIC65551:VIC65562 VRY65551:VRY65562 WBU65551:WBU65562 WLQ65551:WLQ65562 WVM65551:WVM65562 E131087:E131098 JA131087:JA131098 SW131087:SW131098 ACS131087:ACS131098 AMO131087:AMO131098 AWK131087:AWK131098 BGG131087:BGG131098 BQC131087:BQC131098 BZY131087:BZY131098 CJU131087:CJU131098 CTQ131087:CTQ131098 DDM131087:DDM131098 DNI131087:DNI131098 DXE131087:DXE131098 EHA131087:EHA131098 EQW131087:EQW131098 FAS131087:FAS131098 FKO131087:FKO131098 FUK131087:FUK131098 GEG131087:GEG131098 GOC131087:GOC131098 GXY131087:GXY131098 HHU131087:HHU131098 HRQ131087:HRQ131098 IBM131087:IBM131098 ILI131087:ILI131098 IVE131087:IVE131098 JFA131087:JFA131098 JOW131087:JOW131098 JYS131087:JYS131098 KIO131087:KIO131098 KSK131087:KSK131098 LCG131087:LCG131098 LMC131087:LMC131098 LVY131087:LVY131098 MFU131087:MFU131098 MPQ131087:MPQ131098 MZM131087:MZM131098 NJI131087:NJI131098 NTE131087:NTE131098 ODA131087:ODA131098 OMW131087:OMW131098 OWS131087:OWS131098 PGO131087:PGO131098 PQK131087:PQK131098 QAG131087:QAG131098 QKC131087:QKC131098 QTY131087:QTY131098 RDU131087:RDU131098 RNQ131087:RNQ131098 RXM131087:RXM131098 SHI131087:SHI131098 SRE131087:SRE131098 TBA131087:TBA131098 TKW131087:TKW131098 TUS131087:TUS131098 UEO131087:UEO131098 UOK131087:UOK131098 UYG131087:UYG131098 VIC131087:VIC131098 VRY131087:VRY131098 WBU131087:WBU131098 WLQ131087:WLQ131098 WVM131087:WVM131098 E196623:E196634 JA196623:JA196634 SW196623:SW196634 ACS196623:ACS196634 AMO196623:AMO196634 AWK196623:AWK196634 BGG196623:BGG196634 BQC196623:BQC196634 BZY196623:BZY196634 CJU196623:CJU196634 CTQ196623:CTQ196634 DDM196623:DDM196634 DNI196623:DNI196634 DXE196623:DXE196634 EHA196623:EHA196634 EQW196623:EQW196634 FAS196623:FAS196634 FKO196623:FKO196634 FUK196623:FUK196634 GEG196623:GEG196634 GOC196623:GOC196634 GXY196623:GXY196634 HHU196623:HHU196634 HRQ196623:HRQ196634 IBM196623:IBM196634 ILI196623:ILI196634 IVE196623:IVE196634 JFA196623:JFA196634 JOW196623:JOW196634 JYS196623:JYS196634 KIO196623:KIO196634 KSK196623:KSK196634 LCG196623:LCG196634 LMC196623:LMC196634 LVY196623:LVY196634 MFU196623:MFU196634 MPQ196623:MPQ196634 MZM196623:MZM196634 NJI196623:NJI196634 NTE196623:NTE196634 ODA196623:ODA196634 OMW196623:OMW196634 OWS196623:OWS196634 PGO196623:PGO196634 PQK196623:PQK196634 QAG196623:QAG196634 QKC196623:QKC196634 QTY196623:QTY196634 RDU196623:RDU196634 RNQ196623:RNQ196634 RXM196623:RXM196634 SHI196623:SHI196634 SRE196623:SRE196634 TBA196623:TBA196634 TKW196623:TKW196634 TUS196623:TUS196634 UEO196623:UEO196634 UOK196623:UOK196634 UYG196623:UYG196634 VIC196623:VIC196634 VRY196623:VRY196634 WBU196623:WBU196634 WLQ196623:WLQ196634 WVM196623:WVM196634 E262159:E262170 JA262159:JA262170 SW262159:SW262170 ACS262159:ACS262170 AMO262159:AMO262170 AWK262159:AWK262170 BGG262159:BGG262170 BQC262159:BQC262170 BZY262159:BZY262170 CJU262159:CJU262170 CTQ262159:CTQ262170 DDM262159:DDM262170 DNI262159:DNI262170 DXE262159:DXE262170 EHA262159:EHA262170 EQW262159:EQW262170 FAS262159:FAS262170 FKO262159:FKO262170 FUK262159:FUK262170 GEG262159:GEG262170 GOC262159:GOC262170 GXY262159:GXY262170 HHU262159:HHU262170 HRQ262159:HRQ262170 IBM262159:IBM262170 ILI262159:ILI262170 IVE262159:IVE262170 JFA262159:JFA262170 JOW262159:JOW262170 JYS262159:JYS262170 KIO262159:KIO262170 KSK262159:KSK262170 LCG262159:LCG262170 LMC262159:LMC262170 LVY262159:LVY262170 MFU262159:MFU262170 MPQ262159:MPQ262170 MZM262159:MZM262170 NJI262159:NJI262170 NTE262159:NTE262170 ODA262159:ODA262170 OMW262159:OMW262170 OWS262159:OWS262170 PGO262159:PGO262170 PQK262159:PQK262170 QAG262159:QAG262170 QKC262159:QKC262170 QTY262159:QTY262170 RDU262159:RDU262170 RNQ262159:RNQ262170 RXM262159:RXM262170 SHI262159:SHI262170 SRE262159:SRE262170 TBA262159:TBA262170 TKW262159:TKW262170 TUS262159:TUS262170 UEO262159:UEO262170 UOK262159:UOK262170 UYG262159:UYG262170 VIC262159:VIC262170 VRY262159:VRY262170 WBU262159:WBU262170 WLQ262159:WLQ262170 WVM262159:WVM262170 E327695:E327706 JA327695:JA327706 SW327695:SW327706 ACS327695:ACS327706 AMO327695:AMO327706 AWK327695:AWK327706 BGG327695:BGG327706 BQC327695:BQC327706 BZY327695:BZY327706 CJU327695:CJU327706 CTQ327695:CTQ327706 DDM327695:DDM327706 DNI327695:DNI327706 DXE327695:DXE327706 EHA327695:EHA327706 EQW327695:EQW327706 FAS327695:FAS327706 FKO327695:FKO327706 FUK327695:FUK327706 GEG327695:GEG327706 GOC327695:GOC327706 GXY327695:GXY327706 HHU327695:HHU327706 HRQ327695:HRQ327706 IBM327695:IBM327706 ILI327695:ILI327706 IVE327695:IVE327706 JFA327695:JFA327706 JOW327695:JOW327706 JYS327695:JYS327706 KIO327695:KIO327706 KSK327695:KSK327706 LCG327695:LCG327706 LMC327695:LMC327706 LVY327695:LVY327706 MFU327695:MFU327706 MPQ327695:MPQ327706 MZM327695:MZM327706 NJI327695:NJI327706 NTE327695:NTE327706 ODA327695:ODA327706 OMW327695:OMW327706 OWS327695:OWS327706 PGO327695:PGO327706 PQK327695:PQK327706 QAG327695:QAG327706 QKC327695:QKC327706 QTY327695:QTY327706 RDU327695:RDU327706 RNQ327695:RNQ327706 RXM327695:RXM327706 SHI327695:SHI327706 SRE327695:SRE327706 TBA327695:TBA327706 TKW327695:TKW327706 TUS327695:TUS327706 UEO327695:UEO327706 UOK327695:UOK327706 UYG327695:UYG327706 VIC327695:VIC327706 VRY327695:VRY327706 WBU327695:WBU327706 WLQ327695:WLQ327706 WVM327695:WVM327706 E393231:E393242 JA393231:JA393242 SW393231:SW393242 ACS393231:ACS393242 AMO393231:AMO393242 AWK393231:AWK393242 BGG393231:BGG393242 BQC393231:BQC393242 BZY393231:BZY393242 CJU393231:CJU393242 CTQ393231:CTQ393242 DDM393231:DDM393242 DNI393231:DNI393242 DXE393231:DXE393242 EHA393231:EHA393242 EQW393231:EQW393242 FAS393231:FAS393242 FKO393231:FKO393242 FUK393231:FUK393242 GEG393231:GEG393242 GOC393231:GOC393242 GXY393231:GXY393242 HHU393231:HHU393242 HRQ393231:HRQ393242 IBM393231:IBM393242 ILI393231:ILI393242 IVE393231:IVE393242 JFA393231:JFA393242 JOW393231:JOW393242 JYS393231:JYS393242 KIO393231:KIO393242 KSK393231:KSK393242 LCG393231:LCG393242 LMC393231:LMC393242 LVY393231:LVY393242 MFU393231:MFU393242 MPQ393231:MPQ393242 MZM393231:MZM393242 NJI393231:NJI393242 NTE393231:NTE393242 ODA393231:ODA393242 OMW393231:OMW393242 OWS393231:OWS393242 PGO393231:PGO393242 PQK393231:PQK393242 QAG393231:QAG393242 QKC393231:QKC393242 QTY393231:QTY393242 RDU393231:RDU393242 RNQ393231:RNQ393242 RXM393231:RXM393242 SHI393231:SHI393242 SRE393231:SRE393242 TBA393231:TBA393242 TKW393231:TKW393242 TUS393231:TUS393242 UEO393231:UEO393242 UOK393231:UOK393242 UYG393231:UYG393242 VIC393231:VIC393242 VRY393231:VRY393242 WBU393231:WBU393242 WLQ393231:WLQ393242 WVM393231:WVM393242 E458767:E458778 JA458767:JA458778 SW458767:SW458778 ACS458767:ACS458778 AMO458767:AMO458778 AWK458767:AWK458778 BGG458767:BGG458778 BQC458767:BQC458778 BZY458767:BZY458778 CJU458767:CJU458778 CTQ458767:CTQ458778 DDM458767:DDM458778 DNI458767:DNI458778 DXE458767:DXE458778 EHA458767:EHA458778 EQW458767:EQW458778 FAS458767:FAS458778 FKO458767:FKO458778 FUK458767:FUK458778 GEG458767:GEG458778 GOC458767:GOC458778 GXY458767:GXY458778 HHU458767:HHU458778 HRQ458767:HRQ458778 IBM458767:IBM458778 ILI458767:ILI458778 IVE458767:IVE458778 JFA458767:JFA458778 JOW458767:JOW458778 JYS458767:JYS458778 KIO458767:KIO458778 KSK458767:KSK458778 LCG458767:LCG458778 LMC458767:LMC458778 LVY458767:LVY458778 MFU458767:MFU458778 MPQ458767:MPQ458778 MZM458767:MZM458778 NJI458767:NJI458778 NTE458767:NTE458778 ODA458767:ODA458778 OMW458767:OMW458778 OWS458767:OWS458778 PGO458767:PGO458778 PQK458767:PQK458778 QAG458767:QAG458778 QKC458767:QKC458778 QTY458767:QTY458778 RDU458767:RDU458778 RNQ458767:RNQ458778 RXM458767:RXM458778 SHI458767:SHI458778 SRE458767:SRE458778 TBA458767:TBA458778 TKW458767:TKW458778 TUS458767:TUS458778 UEO458767:UEO458778 UOK458767:UOK458778 UYG458767:UYG458778 VIC458767:VIC458778 VRY458767:VRY458778 WBU458767:WBU458778 WLQ458767:WLQ458778 WVM458767:WVM458778 E524303:E524314 JA524303:JA524314 SW524303:SW524314 ACS524303:ACS524314 AMO524303:AMO524314 AWK524303:AWK524314 BGG524303:BGG524314 BQC524303:BQC524314 BZY524303:BZY524314 CJU524303:CJU524314 CTQ524303:CTQ524314 DDM524303:DDM524314 DNI524303:DNI524314 DXE524303:DXE524314 EHA524303:EHA524314 EQW524303:EQW524314 FAS524303:FAS524314 FKO524303:FKO524314 FUK524303:FUK524314 GEG524303:GEG524314 GOC524303:GOC524314 GXY524303:GXY524314 HHU524303:HHU524314 HRQ524303:HRQ524314 IBM524303:IBM524314 ILI524303:ILI524314 IVE524303:IVE524314 JFA524303:JFA524314 JOW524303:JOW524314 JYS524303:JYS524314 KIO524303:KIO524314 KSK524303:KSK524314 LCG524303:LCG524314 LMC524303:LMC524314 LVY524303:LVY524314 MFU524303:MFU524314 MPQ524303:MPQ524314 MZM524303:MZM524314 NJI524303:NJI524314 NTE524303:NTE524314 ODA524303:ODA524314 OMW524303:OMW524314 OWS524303:OWS524314 PGO524303:PGO524314 PQK524303:PQK524314 QAG524303:QAG524314 QKC524303:QKC524314 QTY524303:QTY524314 RDU524303:RDU524314 RNQ524303:RNQ524314 RXM524303:RXM524314 SHI524303:SHI524314 SRE524303:SRE524314 TBA524303:TBA524314 TKW524303:TKW524314 TUS524303:TUS524314 UEO524303:UEO524314 UOK524303:UOK524314 UYG524303:UYG524314 VIC524303:VIC524314 VRY524303:VRY524314 WBU524303:WBU524314 WLQ524303:WLQ524314 WVM524303:WVM524314 E589839:E589850 JA589839:JA589850 SW589839:SW589850 ACS589839:ACS589850 AMO589839:AMO589850 AWK589839:AWK589850 BGG589839:BGG589850 BQC589839:BQC589850 BZY589839:BZY589850 CJU589839:CJU589850 CTQ589839:CTQ589850 DDM589839:DDM589850 DNI589839:DNI589850 DXE589839:DXE589850 EHA589839:EHA589850 EQW589839:EQW589850 FAS589839:FAS589850 FKO589839:FKO589850 FUK589839:FUK589850 GEG589839:GEG589850 GOC589839:GOC589850 GXY589839:GXY589850 HHU589839:HHU589850 HRQ589839:HRQ589850 IBM589839:IBM589850 ILI589839:ILI589850 IVE589839:IVE589850 JFA589839:JFA589850 JOW589839:JOW589850 JYS589839:JYS589850 KIO589839:KIO589850 KSK589839:KSK589850 LCG589839:LCG589850 LMC589839:LMC589850 LVY589839:LVY589850 MFU589839:MFU589850 MPQ589839:MPQ589850 MZM589839:MZM589850 NJI589839:NJI589850 NTE589839:NTE589850 ODA589839:ODA589850 OMW589839:OMW589850 OWS589839:OWS589850 PGO589839:PGO589850 PQK589839:PQK589850 QAG589839:QAG589850 QKC589839:QKC589850 QTY589839:QTY589850 RDU589839:RDU589850 RNQ589839:RNQ589850 RXM589839:RXM589850 SHI589839:SHI589850 SRE589839:SRE589850 TBA589839:TBA589850 TKW589839:TKW589850 TUS589839:TUS589850 UEO589839:UEO589850 UOK589839:UOK589850 UYG589839:UYG589850 VIC589839:VIC589850 VRY589839:VRY589850 WBU589839:WBU589850 WLQ589839:WLQ589850 WVM589839:WVM589850 E655375:E655386 JA655375:JA655386 SW655375:SW655386 ACS655375:ACS655386 AMO655375:AMO655386 AWK655375:AWK655386 BGG655375:BGG655386 BQC655375:BQC655386 BZY655375:BZY655386 CJU655375:CJU655386 CTQ655375:CTQ655386 DDM655375:DDM655386 DNI655375:DNI655386 DXE655375:DXE655386 EHA655375:EHA655386 EQW655375:EQW655386 FAS655375:FAS655386 FKO655375:FKO655386 FUK655375:FUK655386 GEG655375:GEG655386 GOC655375:GOC655386 GXY655375:GXY655386 HHU655375:HHU655386 HRQ655375:HRQ655386 IBM655375:IBM655386 ILI655375:ILI655386 IVE655375:IVE655386 JFA655375:JFA655386 JOW655375:JOW655386 JYS655375:JYS655386 KIO655375:KIO655386 KSK655375:KSK655386 LCG655375:LCG655386 LMC655375:LMC655386 LVY655375:LVY655386 MFU655375:MFU655386 MPQ655375:MPQ655386 MZM655375:MZM655386 NJI655375:NJI655386 NTE655375:NTE655386 ODA655375:ODA655386 OMW655375:OMW655386 OWS655375:OWS655386 PGO655375:PGO655386 PQK655375:PQK655386 QAG655375:QAG655386 QKC655375:QKC655386 QTY655375:QTY655386 RDU655375:RDU655386 RNQ655375:RNQ655386 RXM655375:RXM655386 SHI655375:SHI655386 SRE655375:SRE655386 TBA655375:TBA655386 TKW655375:TKW655386 TUS655375:TUS655386 UEO655375:UEO655386 UOK655375:UOK655386 UYG655375:UYG655386 VIC655375:VIC655386 VRY655375:VRY655386 WBU655375:WBU655386 WLQ655375:WLQ655386 WVM655375:WVM655386 E720911:E720922 JA720911:JA720922 SW720911:SW720922 ACS720911:ACS720922 AMO720911:AMO720922 AWK720911:AWK720922 BGG720911:BGG720922 BQC720911:BQC720922 BZY720911:BZY720922 CJU720911:CJU720922 CTQ720911:CTQ720922 DDM720911:DDM720922 DNI720911:DNI720922 DXE720911:DXE720922 EHA720911:EHA720922 EQW720911:EQW720922 FAS720911:FAS720922 FKO720911:FKO720922 FUK720911:FUK720922 GEG720911:GEG720922 GOC720911:GOC720922 GXY720911:GXY720922 HHU720911:HHU720922 HRQ720911:HRQ720922 IBM720911:IBM720922 ILI720911:ILI720922 IVE720911:IVE720922 JFA720911:JFA720922 JOW720911:JOW720922 JYS720911:JYS720922 KIO720911:KIO720922 KSK720911:KSK720922 LCG720911:LCG720922 LMC720911:LMC720922 LVY720911:LVY720922 MFU720911:MFU720922 MPQ720911:MPQ720922 MZM720911:MZM720922 NJI720911:NJI720922 NTE720911:NTE720922 ODA720911:ODA720922 OMW720911:OMW720922 OWS720911:OWS720922 PGO720911:PGO720922 PQK720911:PQK720922 QAG720911:QAG720922 QKC720911:QKC720922 QTY720911:QTY720922 RDU720911:RDU720922 RNQ720911:RNQ720922 RXM720911:RXM720922 SHI720911:SHI720922 SRE720911:SRE720922 TBA720911:TBA720922 TKW720911:TKW720922 TUS720911:TUS720922 UEO720911:UEO720922 UOK720911:UOK720922 UYG720911:UYG720922 VIC720911:VIC720922 VRY720911:VRY720922 WBU720911:WBU720922 WLQ720911:WLQ720922 WVM720911:WVM720922 E786447:E786458 JA786447:JA786458 SW786447:SW786458 ACS786447:ACS786458 AMO786447:AMO786458 AWK786447:AWK786458 BGG786447:BGG786458 BQC786447:BQC786458 BZY786447:BZY786458 CJU786447:CJU786458 CTQ786447:CTQ786458 DDM786447:DDM786458 DNI786447:DNI786458 DXE786447:DXE786458 EHA786447:EHA786458 EQW786447:EQW786458 FAS786447:FAS786458 FKO786447:FKO786458 FUK786447:FUK786458 GEG786447:GEG786458 GOC786447:GOC786458 GXY786447:GXY786458 HHU786447:HHU786458 HRQ786447:HRQ786458 IBM786447:IBM786458 ILI786447:ILI786458 IVE786447:IVE786458 JFA786447:JFA786458 JOW786447:JOW786458 JYS786447:JYS786458 KIO786447:KIO786458 KSK786447:KSK786458 LCG786447:LCG786458 LMC786447:LMC786458 LVY786447:LVY786458 MFU786447:MFU786458 MPQ786447:MPQ786458 MZM786447:MZM786458 NJI786447:NJI786458 NTE786447:NTE786458 ODA786447:ODA786458 OMW786447:OMW786458 OWS786447:OWS786458 PGO786447:PGO786458 PQK786447:PQK786458 QAG786447:QAG786458 QKC786447:QKC786458 QTY786447:QTY786458 RDU786447:RDU786458 RNQ786447:RNQ786458 RXM786447:RXM786458 SHI786447:SHI786458 SRE786447:SRE786458 TBA786447:TBA786458 TKW786447:TKW786458 TUS786447:TUS786458 UEO786447:UEO786458 UOK786447:UOK786458 UYG786447:UYG786458 VIC786447:VIC786458 VRY786447:VRY786458 WBU786447:WBU786458 WLQ786447:WLQ786458 WVM786447:WVM786458 E851983:E851994 JA851983:JA851994 SW851983:SW851994 ACS851983:ACS851994 AMO851983:AMO851994 AWK851983:AWK851994 BGG851983:BGG851994 BQC851983:BQC851994 BZY851983:BZY851994 CJU851983:CJU851994 CTQ851983:CTQ851994 DDM851983:DDM851994 DNI851983:DNI851994 DXE851983:DXE851994 EHA851983:EHA851994 EQW851983:EQW851994 FAS851983:FAS851994 FKO851983:FKO851994 FUK851983:FUK851994 GEG851983:GEG851994 GOC851983:GOC851994 GXY851983:GXY851994 HHU851983:HHU851994 HRQ851983:HRQ851994 IBM851983:IBM851994 ILI851983:ILI851994 IVE851983:IVE851994 JFA851983:JFA851994 JOW851983:JOW851994 JYS851983:JYS851994 KIO851983:KIO851994 KSK851983:KSK851994 LCG851983:LCG851994 LMC851983:LMC851994 LVY851983:LVY851994 MFU851983:MFU851994 MPQ851983:MPQ851994 MZM851983:MZM851994 NJI851983:NJI851994 NTE851983:NTE851994 ODA851983:ODA851994 OMW851983:OMW851994 OWS851983:OWS851994 PGO851983:PGO851994 PQK851983:PQK851994 QAG851983:QAG851994 QKC851983:QKC851994 QTY851983:QTY851994 RDU851983:RDU851994 RNQ851983:RNQ851994 RXM851983:RXM851994 SHI851983:SHI851994 SRE851983:SRE851994 TBA851983:TBA851994 TKW851983:TKW851994 TUS851983:TUS851994 UEO851983:UEO851994 UOK851983:UOK851994 UYG851983:UYG851994 VIC851983:VIC851994 VRY851983:VRY851994 WBU851983:WBU851994 WLQ851983:WLQ851994 WVM851983:WVM851994 E917519:E917530 JA917519:JA917530 SW917519:SW917530 ACS917519:ACS917530 AMO917519:AMO917530 AWK917519:AWK917530 BGG917519:BGG917530 BQC917519:BQC917530 BZY917519:BZY917530 CJU917519:CJU917530 CTQ917519:CTQ917530 DDM917519:DDM917530 DNI917519:DNI917530 DXE917519:DXE917530 EHA917519:EHA917530 EQW917519:EQW917530 FAS917519:FAS917530 FKO917519:FKO917530 FUK917519:FUK917530 GEG917519:GEG917530 GOC917519:GOC917530 GXY917519:GXY917530 HHU917519:HHU917530 HRQ917519:HRQ917530 IBM917519:IBM917530 ILI917519:ILI917530 IVE917519:IVE917530 JFA917519:JFA917530 JOW917519:JOW917530 JYS917519:JYS917530 KIO917519:KIO917530 KSK917519:KSK917530 LCG917519:LCG917530 LMC917519:LMC917530 LVY917519:LVY917530 MFU917519:MFU917530 MPQ917519:MPQ917530 MZM917519:MZM917530 NJI917519:NJI917530 NTE917519:NTE917530 ODA917519:ODA917530 OMW917519:OMW917530 OWS917519:OWS917530 PGO917519:PGO917530 PQK917519:PQK917530 QAG917519:QAG917530 QKC917519:QKC917530 QTY917519:QTY917530 RDU917519:RDU917530 RNQ917519:RNQ917530 RXM917519:RXM917530 SHI917519:SHI917530 SRE917519:SRE917530 TBA917519:TBA917530 TKW917519:TKW917530 TUS917519:TUS917530 UEO917519:UEO917530 UOK917519:UOK917530 UYG917519:UYG917530 VIC917519:VIC917530 VRY917519:VRY917530 WBU917519:WBU917530 WLQ917519:WLQ917530 WVM917519:WVM917530 E983055:E983066 JA983055:JA983066 SW983055:SW983066 ACS983055:ACS983066 AMO983055:AMO983066 AWK983055:AWK983066 BGG983055:BGG983066 BQC983055:BQC983066 BZY983055:BZY983066 CJU983055:CJU983066 CTQ983055:CTQ983066 DDM983055:DDM983066 DNI983055:DNI983066 DXE983055:DXE983066 EHA983055:EHA983066 EQW983055:EQW983066 FAS983055:FAS983066 FKO983055:FKO983066 FUK983055:FUK983066 GEG983055:GEG983066 GOC983055:GOC983066 GXY983055:GXY983066 HHU983055:HHU983066 HRQ983055:HRQ983066 IBM983055:IBM983066 ILI983055:ILI983066 IVE983055:IVE983066 JFA983055:JFA983066 JOW983055:JOW983066 JYS983055:JYS983066 KIO983055:KIO983066 KSK983055:KSK983066 LCG983055:LCG983066 LMC983055:LMC983066 LVY983055:LVY983066 MFU983055:MFU983066 MPQ983055:MPQ983066 MZM983055:MZM983066 NJI983055:NJI983066 NTE983055:NTE983066 ODA983055:ODA983066 OMW983055:OMW983066 OWS983055:OWS983066 PGO983055:PGO983066 PQK983055:PQK983066 QAG983055:QAG983066 QKC983055:QKC983066 QTY983055:QTY983066 RDU983055:RDU983066 RNQ983055:RNQ983066 RXM983055:RXM983066 SHI983055:SHI983066 SRE983055:SRE983066 TBA983055:TBA983066 TKW983055:TKW983066 TUS983055:TUS983066 UEO983055:UEO983066 UOK983055:UOK983066 UYG983055:UYG983066 VIC983055:VIC983066 VRY983055:VRY983066 WBU983055:WBU983066 WLQ983055:WLQ983066 JA25:JA27 SW25:SW27 ACS25:ACS27 AMO25:AMO27 AWK25:AWK27 BGG25:BGG27 BQC25:BQC27 BZY25:BZY27 CJU25:CJU27 CTQ25:CTQ27 DDM25:DDM27 DNI25:DNI27 DXE25:DXE27 EHA25:EHA27 EQW25:EQW27 FAS25:FAS27 FKO25:FKO27 FUK25:FUK27 GEG25:GEG27 GOC25:GOC27 GXY25:GXY27 HHU25:HHU27 HRQ25:HRQ27 IBM25:IBM27 ILI25:ILI27 IVE25:IVE27 JFA25:JFA27 JOW25:JOW27 JYS25:JYS27 KIO25:KIO27 KSK25:KSK27 LCG25:LCG27 LMC25:LMC27 LVY25:LVY27 MFU25:MFU27 MPQ25:MPQ27 MZM25:MZM27 NJI25:NJI27 NTE25:NTE27 ODA25:ODA27 OMW25:OMW27 OWS25:OWS27 PGO25:PGO27 PQK25:PQK27 QAG25:QAG27 QKC25:QKC27 QTY25:QTY27 RDU25:RDU27 RNQ25:RNQ27 RXM25:RXM27 SHI25:SHI27 SRE25:SRE27 TBA25:TBA27 TKW25:TKW27 TUS25:TUS27 UEO25:UEO27 UOK25:UOK27 UYG25:UYG27 VIC25:VIC27 VRY25:VRY27 WBU25:WBU27 WLQ25:WLQ27 WVM25:WVM27 E24:E27"/>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T55"/>
  <sheetViews>
    <sheetView topLeftCell="A26" zoomScale="80" zoomScaleNormal="80" workbookViewId="0">
      <selection activeCell="E28" sqref="E28"/>
    </sheetView>
  </sheetViews>
  <sheetFormatPr baseColWidth="10" defaultRowHeight="12.75" x14ac:dyDescent="0.2"/>
  <cols>
    <col min="1" max="1" width="20.5703125" style="25" customWidth="1"/>
    <col min="2" max="2" width="11.42578125" style="25" customWidth="1"/>
    <col min="3" max="3" width="20.5703125" style="25" bestFit="1" customWidth="1"/>
    <col min="4" max="4" width="20.140625" style="25" bestFit="1" customWidth="1"/>
    <col min="5" max="5" width="11.42578125" style="25" customWidth="1"/>
    <col min="6" max="6" width="28.140625" style="25" customWidth="1"/>
    <col min="7" max="7" width="20.85546875" style="25" customWidth="1"/>
    <col min="8" max="8" width="19.5703125" style="25" customWidth="1"/>
    <col min="9" max="9" width="21.5703125" style="25" customWidth="1"/>
    <col min="10" max="10" width="15.140625" style="25" customWidth="1"/>
    <col min="11" max="13" width="11.42578125" style="2" hidden="1" customWidth="1"/>
    <col min="14" max="14" width="15.7109375" style="2" bestFit="1" customWidth="1"/>
    <col min="15" max="15" width="15.85546875" style="2" customWidth="1"/>
    <col min="16" max="16" width="15.7109375" style="2" bestFit="1" customWidth="1"/>
    <col min="17" max="17" width="20.7109375" style="2" customWidth="1"/>
    <col min="18" max="256" width="11.42578125" style="2"/>
    <col min="257" max="257" width="20.5703125" style="2" customWidth="1"/>
    <col min="258" max="261" width="11.42578125" style="2" customWidth="1"/>
    <col min="262" max="262" width="21.140625" style="2" customWidth="1"/>
    <col min="263" max="263" width="20.85546875" style="2" customWidth="1"/>
    <col min="264" max="264" width="19.5703125" style="2" customWidth="1"/>
    <col min="265" max="265" width="21.5703125" style="2" customWidth="1"/>
    <col min="266" max="266" width="15.140625" style="2" customWidth="1"/>
    <col min="267" max="269" width="0" style="2" hidden="1" customWidth="1"/>
    <col min="270" max="512" width="11.42578125" style="2"/>
    <col min="513" max="513" width="20.5703125" style="2" customWidth="1"/>
    <col min="514" max="517" width="11.42578125" style="2" customWidth="1"/>
    <col min="518" max="518" width="21.140625" style="2" customWidth="1"/>
    <col min="519" max="519" width="20.85546875" style="2" customWidth="1"/>
    <col min="520" max="520" width="19.5703125" style="2" customWidth="1"/>
    <col min="521" max="521" width="21.5703125" style="2" customWidth="1"/>
    <col min="522" max="522" width="15.140625" style="2" customWidth="1"/>
    <col min="523" max="525" width="0" style="2" hidden="1" customWidth="1"/>
    <col min="526" max="768" width="11.42578125" style="2"/>
    <col min="769" max="769" width="20.5703125" style="2" customWidth="1"/>
    <col min="770" max="773" width="11.42578125" style="2" customWidth="1"/>
    <col min="774" max="774" width="21.140625" style="2" customWidth="1"/>
    <col min="775" max="775" width="20.85546875" style="2" customWidth="1"/>
    <col min="776" max="776" width="19.5703125" style="2" customWidth="1"/>
    <col min="777" max="777" width="21.5703125" style="2" customWidth="1"/>
    <col min="778" max="778" width="15.140625" style="2" customWidth="1"/>
    <col min="779" max="781" width="0" style="2" hidden="1" customWidth="1"/>
    <col min="782" max="1024" width="11.42578125" style="2"/>
    <col min="1025" max="1025" width="20.5703125" style="2" customWidth="1"/>
    <col min="1026" max="1029" width="11.42578125" style="2" customWidth="1"/>
    <col min="1030" max="1030" width="21.140625" style="2" customWidth="1"/>
    <col min="1031" max="1031" width="20.85546875" style="2" customWidth="1"/>
    <col min="1032" max="1032" width="19.5703125" style="2" customWidth="1"/>
    <col min="1033" max="1033" width="21.5703125" style="2" customWidth="1"/>
    <col min="1034" max="1034" width="15.140625" style="2" customWidth="1"/>
    <col min="1035" max="1037" width="0" style="2" hidden="1" customWidth="1"/>
    <col min="1038" max="1280" width="11.42578125" style="2"/>
    <col min="1281" max="1281" width="20.5703125" style="2" customWidth="1"/>
    <col min="1282" max="1285" width="11.42578125" style="2" customWidth="1"/>
    <col min="1286" max="1286" width="21.140625" style="2" customWidth="1"/>
    <col min="1287" max="1287" width="20.85546875" style="2" customWidth="1"/>
    <col min="1288" max="1288" width="19.5703125" style="2" customWidth="1"/>
    <col min="1289" max="1289" width="21.5703125" style="2" customWidth="1"/>
    <col min="1290" max="1290" width="15.140625" style="2" customWidth="1"/>
    <col min="1291" max="1293" width="0" style="2" hidden="1" customWidth="1"/>
    <col min="1294" max="1536" width="11.42578125" style="2"/>
    <col min="1537" max="1537" width="20.5703125" style="2" customWidth="1"/>
    <col min="1538" max="1541" width="11.42578125" style="2" customWidth="1"/>
    <col min="1542" max="1542" width="21.140625" style="2" customWidth="1"/>
    <col min="1543" max="1543" width="20.85546875" style="2" customWidth="1"/>
    <col min="1544" max="1544" width="19.5703125" style="2" customWidth="1"/>
    <col min="1545" max="1545" width="21.5703125" style="2" customWidth="1"/>
    <col min="1546" max="1546" width="15.140625" style="2" customWidth="1"/>
    <col min="1547" max="1549" width="0" style="2" hidden="1" customWidth="1"/>
    <col min="1550" max="1792" width="11.42578125" style="2"/>
    <col min="1793" max="1793" width="20.5703125" style="2" customWidth="1"/>
    <col min="1794" max="1797" width="11.42578125" style="2" customWidth="1"/>
    <col min="1798" max="1798" width="21.140625" style="2" customWidth="1"/>
    <col min="1799" max="1799" width="20.85546875" style="2" customWidth="1"/>
    <col min="1800" max="1800" width="19.5703125" style="2" customWidth="1"/>
    <col min="1801" max="1801" width="21.5703125" style="2" customWidth="1"/>
    <col min="1802" max="1802" width="15.140625" style="2" customWidth="1"/>
    <col min="1803" max="1805" width="0" style="2" hidden="1" customWidth="1"/>
    <col min="1806" max="2048" width="11.42578125" style="2"/>
    <col min="2049" max="2049" width="20.5703125" style="2" customWidth="1"/>
    <col min="2050" max="2053" width="11.42578125" style="2" customWidth="1"/>
    <col min="2054" max="2054" width="21.140625" style="2" customWidth="1"/>
    <col min="2055" max="2055" width="20.85546875" style="2" customWidth="1"/>
    <col min="2056" max="2056" width="19.5703125" style="2" customWidth="1"/>
    <col min="2057" max="2057" width="21.5703125" style="2" customWidth="1"/>
    <col min="2058" max="2058" width="15.140625" style="2" customWidth="1"/>
    <col min="2059" max="2061" width="0" style="2" hidden="1" customWidth="1"/>
    <col min="2062" max="2304" width="11.42578125" style="2"/>
    <col min="2305" max="2305" width="20.5703125" style="2" customWidth="1"/>
    <col min="2306" max="2309" width="11.42578125" style="2" customWidth="1"/>
    <col min="2310" max="2310" width="21.140625" style="2" customWidth="1"/>
    <col min="2311" max="2311" width="20.85546875" style="2" customWidth="1"/>
    <col min="2312" max="2312" width="19.5703125" style="2" customWidth="1"/>
    <col min="2313" max="2313" width="21.5703125" style="2" customWidth="1"/>
    <col min="2314" max="2314" width="15.140625" style="2" customWidth="1"/>
    <col min="2315" max="2317" width="0" style="2" hidden="1" customWidth="1"/>
    <col min="2318" max="2560" width="11.42578125" style="2"/>
    <col min="2561" max="2561" width="20.5703125" style="2" customWidth="1"/>
    <col min="2562" max="2565" width="11.42578125" style="2" customWidth="1"/>
    <col min="2566" max="2566" width="21.140625" style="2" customWidth="1"/>
    <col min="2567" max="2567" width="20.85546875" style="2" customWidth="1"/>
    <col min="2568" max="2568" width="19.5703125" style="2" customWidth="1"/>
    <col min="2569" max="2569" width="21.5703125" style="2" customWidth="1"/>
    <col min="2570" max="2570" width="15.140625" style="2" customWidth="1"/>
    <col min="2571" max="2573" width="0" style="2" hidden="1" customWidth="1"/>
    <col min="2574" max="2816" width="11.42578125" style="2"/>
    <col min="2817" max="2817" width="20.5703125" style="2" customWidth="1"/>
    <col min="2818" max="2821" width="11.42578125" style="2" customWidth="1"/>
    <col min="2822" max="2822" width="21.140625" style="2" customWidth="1"/>
    <col min="2823" max="2823" width="20.85546875" style="2" customWidth="1"/>
    <col min="2824" max="2824" width="19.5703125" style="2" customWidth="1"/>
    <col min="2825" max="2825" width="21.5703125" style="2" customWidth="1"/>
    <col min="2826" max="2826" width="15.140625" style="2" customWidth="1"/>
    <col min="2827" max="2829" width="0" style="2" hidden="1" customWidth="1"/>
    <col min="2830" max="3072" width="11.42578125" style="2"/>
    <col min="3073" max="3073" width="20.5703125" style="2" customWidth="1"/>
    <col min="3074" max="3077" width="11.42578125" style="2" customWidth="1"/>
    <col min="3078" max="3078" width="21.140625" style="2" customWidth="1"/>
    <col min="3079" max="3079" width="20.85546875" style="2" customWidth="1"/>
    <col min="3080" max="3080" width="19.5703125" style="2" customWidth="1"/>
    <col min="3081" max="3081" width="21.5703125" style="2" customWidth="1"/>
    <col min="3082" max="3082" width="15.140625" style="2" customWidth="1"/>
    <col min="3083" max="3085" width="0" style="2" hidden="1" customWidth="1"/>
    <col min="3086" max="3328" width="11.42578125" style="2"/>
    <col min="3329" max="3329" width="20.5703125" style="2" customWidth="1"/>
    <col min="3330" max="3333" width="11.42578125" style="2" customWidth="1"/>
    <col min="3334" max="3334" width="21.140625" style="2" customWidth="1"/>
    <col min="3335" max="3335" width="20.85546875" style="2" customWidth="1"/>
    <col min="3336" max="3336" width="19.5703125" style="2" customWidth="1"/>
    <col min="3337" max="3337" width="21.5703125" style="2" customWidth="1"/>
    <col min="3338" max="3338" width="15.140625" style="2" customWidth="1"/>
    <col min="3339" max="3341" width="0" style="2" hidden="1" customWidth="1"/>
    <col min="3342" max="3584" width="11.42578125" style="2"/>
    <col min="3585" max="3585" width="20.5703125" style="2" customWidth="1"/>
    <col min="3586" max="3589" width="11.42578125" style="2" customWidth="1"/>
    <col min="3590" max="3590" width="21.140625" style="2" customWidth="1"/>
    <col min="3591" max="3591" width="20.85546875" style="2" customWidth="1"/>
    <col min="3592" max="3592" width="19.5703125" style="2" customWidth="1"/>
    <col min="3593" max="3593" width="21.5703125" style="2" customWidth="1"/>
    <col min="3594" max="3594" width="15.140625" style="2" customWidth="1"/>
    <col min="3595" max="3597" width="0" style="2" hidden="1" customWidth="1"/>
    <col min="3598" max="3840" width="11.42578125" style="2"/>
    <col min="3841" max="3841" width="20.5703125" style="2" customWidth="1"/>
    <col min="3842" max="3845" width="11.42578125" style="2" customWidth="1"/>
    <col min="3846" max="3846" width="21.140625" style="2" customWidth="1"/>
    <col min="3847" max="3847" width="20.85546875" style="2" customWidth="1"/>
    <col min="3848" max="3848" width="19.5703125" style="2" customWidth="1"/>
    <col min="3849" max="3849" width="21.5703125" style="2" customWidth="1"/>
    <col min="3850" max="3850" width="15.140625" style="2" customWidth="1"/>
    <col min="3851" max="3853" width="0" style="2" hidden="1" customWidth="1"/>
    <col min="3854" max="4096" width="11.42578125" style="2"/>
    <col min="4097" max="4097" width="20.5703125" style="2" customWidth="1"/>
    <col min="4098" max="4101" width="11.42578125" style="2" customWidth="1"/>
    <col min="4102" max="4102" width="21.140625" style="2" customWidth="1"/>
    <col min="4103" max="4103" width="20.85546875" style="2" customWidth="1"/>
    <col min="4104" max="4104" width="19.5703125" style="2" customWidth="1"/>
    <col min="4105" max="4105" width="21.5703125" style="2" customWidth="1"/>
    <col min="4106" max="4106" width="15.140625" style="2" customWidth="1"/>
    <col min="4107" max="4109" width="0" style="2" hidden="1" customWidth="1"/>
    <col min="4110" max="4352" width="11.42578125" style="2"/>
    <col min="4353" max="4353" width="20.5703125" style="2" customWidth="1"/>
    <col min="4354" max="4357" width="11.42578125" style="2" customWidth="1"/>
    <col min="4358" max="4358" width="21.140625" style="2" customWidth="1"/>
    <col min="4359" max="4359" width="20.85546875" style="2" customWidth="1"/>
    <col min="4360" max="4360" width="19.5703125" style="2" customWidth="1"/>
    <col min="4361" max="4361" width="21.5703125" style="2" customWidth="1"/>
    <col min="4362" max="4362" width="15.140625" style="2" customWidth="1"/>
    <col min="4363" max="4365" width="0" style="2" hidden="1" customWidth="1"/>
    <col min="4366" max="4608" width="11.42578125" style="2"/>
    <col min="4609" max="4609" width="20.5703125" style="2" customWidth="1"/>
    <col min="4610" max="4613" width="11.42578125" style="2" customWidth="1"/>
    <col min="4614" max="4614" width="21.140625" style="2" customWidth="1"/>
    <col min="4615" max="4615" width="20.85546875" style="2" customWidth="1"/>
    <col min="4616" max="4616" width="19.5703125" style="2" customWidth="1"/>
    <col min="4617" max="4617" width="21.5703125" style="2" customWidth="1"/>
    <col min="4618" max="4618" width="15.140625" style="2" customWidth="1"/>
    <col min="4619" max="4621" width="0" style="2" hidden="1" customWidth="1"/>
    <col min="4622" max="4864" width="11.42578125" style="2"/>
    <col min="4865" max="4865" width="20.5703125" style="2" customWidth="1"/>
    <col min="4866" max="4869" width="11.42578125" style="2" customWidth="1"/>
    <col min="4870" max="4870" width="21.140625" style="2" customWidth="1"/>
    <col min="4871" max="4871" width="20.85546875" style="2" customWidth="1"/>
    <col min="4872" max="4872" width="19.5703125" style="2" customWidth="1"/>
    <col min="4873" max="4873" width="21.5703125" style="2" customWidth="1"/>
    <col min="4874" max="4874" width="15.140625" style="2" customWidth="1"/>
    <col min="4875" max="4877" width="0" style="2" hidden="1" customWidth="1"/>
    <col min="4878" max="5120" width="11.42578125" style="2"/>
    <col min="5121" max="5121" width="20.5703125" style="2" customWidth="1"/>
    <col min="5122" max="5125" width="11.42578125" style="2" customWidth="1"/>
    <col min="5126" max="5126" width="21.140625" style="2" customWidth="1"/>
    <col min="5127" max="5127" width="20.85546875" style="2" customWidth="1"/>
    <col min="5128" max="5128" width="19.5703125" style="2" customWidth="1"/>
    <col min="5129" max="5129" width="21.5703125" style="2" customWidth="1"/>
    <col min="5130" max="5130" width="15.140625" style="2" customWidth="1"/>
    <col min="5131" max="5133" width="0" style="2" hidden="1" customWidth="1"/>
    <col min="5134" max="5376" width="11.42578125" style="2"/>
    <col min="5377" max="5377" width="20.5703125" style="2" customWidth="1"/>
    <col min="5378" max="5381" width="11.42578125" style="2" customWidth="1"/>
    <col min="5382" max="5382" width="21.140625" style="2" customWidth="1"/>
    <col min="5383" max="5383" width="20.85546875" style="2" customWidth="1"/>
    <col min="5384" max="5384" width="19.5703125" style="2" customWidth="1"/>
    <col min="5385" max="5385" width="21.5703125" style="2" customWidth="1"/>
    <col min="5386" max="5386" width="15.140625" style="2" customWidth="1"/>
    <col min="5387" max="5389" width="0" style="2" hidden="1" customWidth="1"/>
    <col min="5390" max="5632" width="11.42578125" style="2"/>
    <col min="5633" max="5633" width="20.5703125" style="2" customWidth="1"/>
    <col min="5634" max="5637" width="11.42578125" style="2" customWidth="1"/>
    <col min="5638" max="5638" width="21.140625" style="2" customWidth="1"/>
    <col min="5639" max="5639" width="20.85546875" style="2" customWidth="1"/>
    <col min="5640" max="5640" width="19.5703125" style="2" customWidth="1"/>
    <col min="5641" max="5641" width="21.5703125" style="2" customWidth="1"/>
    <col min="5642" max="5642" width="15.140625" style="2" customWidth="1"/>
    <col min="5643" max="5645" width="0" style="2" hidden="1" customWidth="1"/>
    <col min="5646" max="5888" width="11.42578125" style="2"/>
    <col min="5889" max="5889" width="20.5703125" style="2" customWidth="1"/>
    <col min="5890" max="5893" width="11.42578125" style="2" customWidth="1"/>
    <col min="5894" max="5894" width="21.140625" style="2" customWidth="1"/>
    <col min="5895" max="5895" width="20.85546875" style="2" customWidth="1"/>
    <col min="5896" max="5896" width="19.5703125" style="2" customWidth="1"/>
    <col min="5897" max="5897" width="21.5703125" style="2" customWidth="1"/>
    <col min="5898" max="5898" width="15.140625" style="2" customWidth="1"/>
    <col min="5899" max="5901" width="0" style="2" hidden="1" customWidth="1"/>
    <col min="5902" max="6144" width="11.42578125" style="2"/>
    <col min="6145" max="6145" width="20.5703125" style="2" customWidth="1"/>
    <col min="6146" max="6149" width="11.42578125" style="2" customWidth="1"/>
    <col min="6150" max="6150" width="21.140625" style="2" customWidth="1"/>
    <col min="6151" max="6151" width="20.85546875" style="2" customWidth="1"/>
    <col min="6152" max="6152" width="19.5703125" style="2" customWidth="1"/>
    <col min="6153" max="6153" width="21.5703125" style="2" customWidth="1"/>
    <col min="6154" max="6154" width="15.140625" style="2" customWidth="1"/>
    <col min="6155" max="6157" width="0" style="2" hidden="1" customWidth="1"/>
    <col min="6158" max="6400" width="11.42578125" style="2"/>
    <col min="6401" max="6401" width="20.5703125" style="2" customWidth="1"/>
    <col min="6402" max="6405" width="11.42578125" style="2" customWidth="1"/>
    <col min="6406" max="6406" width="21.140625" style="2" customWidth="1"/>
    <col min="6407" max="6407" width="20.85546875" style="2" customWidth="1"/>
    <col min="6408" max="6408" width="19.5703125" style="2" customWidth="1"/>
    <col min="6409" max="6409" width="21.5703125" style="2" customWidth="1"/>
    <col min="6410" max="6410" width="15.140625" style="2" customWidth="1"/>
    <col min="6411" max="6413" width="0" style="2" hidden="1" customWidth="1"/>
    <col min="6414" max="6656" width="11.42578125" style="2"/>
    <col min="6657" max="6657" width="20.5703125" style="2" customWidth="1"/>
    <col min="6658" max="6661" width="11.42578125" style="2" customWidth="1"/>
    <col min="6662" max="6662" width="21.140625" style="2" customWidth="1"/>
    <col min="6663" max="6663" width="20.85546875" style="2" customWidth="1"/>
    <col min="6664" max="6664" width="19.5703125" style="2" customWidth="1"/>
    <col min="6665" max="6665" width="21.5703125" style="2" customWidth="1"/>
    <col min="6666" max="6666" width="15.140625" style="2" customWidth="1"/>
    <col min="6667" max="6669" width="0" style="2" hidden="1" customWidth="1"/>
    <col min="6670" max="6912" width="11.42578125" style="2"/>
    <col min="6913" max="6913" width="20.5703125" style="2" customWidth="1"/>
    <col min="6914" max="6917" width="11.42578125" style="2" customWidth="1"/>
    <col min="6918" max="6918" width="21.140625" style="2" customWidth="1"/>
    <col min="6919" max="6919" width="20.85546875" style="2" customWidth="1"/>
    <col min="6920" max="6920" width="19.5703125" style="2" customWidth="1"/>
    <col min="6921" max="6921" width="21.5703125" style="2" customWidth="1"/>
    <col min="6922" max="6922" width="15.140625" style="2" customWidth="1"/>
    <col min="6923" max="6925" width="0" style="2" hidden="1" customWidth="1"/>
    <col min="6926" max="7168" width="11.42578125" style="2"/>
    <col min="7169" max="7169" width="20.5703125" style="2" customWidth="1"/>
    <col min="7170" max="7173" width="11.42578125" style="2" customWidth="1"/>
    <col min="7174" max="7174" width="21.140625" style="2" customWidth="1"/>
    <col min="7175" max="7175" width="20.85546875" style="2" customWidth="1"/>
    <col min="7176" max="7176" width="19.5703125" style="2" customWidth="1"/>
    <col min="7177" max="7177" width="21.5703125" style="2" customWidth="1"/>
    <col min="7178" max="7178" width="15.140625" style="2" customWidth="1"/>
    <col min="7179" max="7181" width="0" style="2" hidden="1" customWidth="1"/>
    <col min="7182" max="7424" width="11.42578125" style="2"/>
    <col min="7425" max="7425" width="20.5703125" style="2" customWidth="1"/>
    <col min="7426" max="7429" width="11.42578125" style="2" customWidth="1"/>
    <col min="7430" max="7430" width="21.140625" style="2" customWidth="1"/>
    <col min="7431" max="7431" width="20.85546875" style="2" customWidth="1"/>
    <col min="7432" max="7432" width="19.5703125" style="2" customWidth="1"/>
    <col min="7433" max="7433" width="21.5703125" style="2" customWidth="1"/>
    <col min="7434" max="7434" width="15.140625" style="2" customWidth="1"/>
    <col min="7435" max="7437" width="0" style="2" hidden="1" customWidth="1"/>
    <col min="7438" max="7680" width="11.42578125" style="2"/>
    <col min="7681" max="7681" width="20.5703125" style="2" customWidth="1"/>
    <col min="7682" max="7685" width="11.42578125" style="2" customWidth="1"/>
    <col min="7686" max="7686" width="21.140625" style="2" customWidth="1"/>
    <col min="7687" max="7687" width="20.85546875" style="2" customWidth="1"/>
    <col min="7688" max="7688" width="19.5703125" style="2" customWidth="1"/>
    <col min="7689" max="7689" width="21.5703125" style="2" customWidth="1"/>
    <col min="7690" max="7690" width="15.140625" style="2" customWidth="1"/>
    <col min="7691" max="7693" width="0" style="2" hidden="1" customWidth="1"/>
    <col min="7694" max="7936" width="11.42578125" style="2"/>
    <col min="7937" max="7937" width="20.5703125" style="2" customWidth="1"/>
    <col min="7938" max="7941" width="11.42578125" style="2" customWidth="1"/>
    <col min="7942" max="7942" width="21.140625" style="2" customWidth="1"/>
    <col min="7943" max="7943" width="20.85546875" style="2" customWidth="1"/>
    <col min="7944" max="7944" width="19.5703125" style="2" customWidth="1"/>
    <col min="7945" max="7945" width="21.5703125" style="2" customWidth="1"/>
    <col min="7946" max="7946" width="15.140625" style="2" customWidth="1"/>
    <col min="7947" max="7949" width="0" style="2" hidden="1" customWidth="1"/>
    <col min="7950" max="8192" width="11.42578125" style="2"/>
    <col min="8193" max="8193" width="20.5703125" style="2" customWidth="1"/>
    <col min="8194" max="8197" width="11.42578125" style="2" customWidth="1"/>
    <col min="8198" max="8198" width="21.140625" style="2" customWidth="1"/>
    <col min="8199" max="8199" width="20.85546875" style="2" customWidth="1"/>
    <col min="8200" max="8200" width="19.5703125" style="2" customWidth="1"/>
    <col min="8201" max="8201" width="21.5703125" style="2" customWidth="1"/>
    <col min="8202" max="8202" width="15.140625" style="2" customWidth="1"/>
    <col min="8203" max="8205" width="0" style="2" hidden="1" customWidth="1"/>
    <col min="8206" max="8448" width="11.42578125" style="2"/>
    <col min="8449" max="8449" width="20.5703125" style="2" customWidth="1"/>
    <col min="8450" max="8453" width="11.42578125" style="2" customWidth="1"/>
    <col min="8454" max="8454" width="21.140625" style="2" customWidth="1"/>
    <col min="8455" max="8455" width="20.85546875" style="2" customWidth="1"/>
    <col min="8456" max="8456" width="19.5703125" style="2" customWidth="1"/>
    <col min="8457" max="8457" width="21.5703125" style="2" customWidth="1"/>
    <col min="8458" max="8458" width="15.140625" style="2" customWidth="1"/>
    <col min="8459" max="8461" width="0" style="2" hidden="1" customWidth="1"/>
    <col min="8462" max="8704" width="11.42578125" style="2"/>
    <col min="8705" max="8705" width="20.5703125" style="2" customWidth="1"/>
    <col min="8706" max="8709" width="11.42578125" style="2" customWidth="1"/>
    <col min="8710" max="8710" width="21.140625" style="2" customWidth="1"/>
    <col min="8711" max="8711" width="20.85546875" style="2" customWidth="1"/>
    <col min="8712" max="8712" width="19.5703125" style="2" customWidth="1"/>
    <col min="8713" max="8713" width="21.5703125" style="2" customWidth="1"/>
    <col min="8714" max="8714" width="15.140625" style="2" customWidth="1"/>
    <col min="8715" max="8717" width="0" style="2" hidden="1" customWidth="1"/>
    <col min="8718" max="8960" width="11.42578125" style="2"/>
    <col min="8961" max="8961" width="20.5703125" style="2" customWidth="1"/>
    <col min="8962" max="8965" width="11.42578125" style="2" customWidth="1"/>
    <col min="8966" max="8966" width="21.140625" style="2" customWidth="1"/>
    <col min="8967" max="8967" width="20.85546875" style="2" customWidth="1"/>
    <col min="8968" max="8968" width="19.5703125" style="2" customWidth="1"/>
    <col min="8969" max="8969" width="21.5703125" style="2" customWidth="1"/>
    <col min="8970" max="8970" width="15.140625" style="2" customWidth="1"/>
    <col min="8971" max="8973" width="0" style="2" hidden="1" customWidth="1"/>
    <col min="8974" max="9216" width="11.42578125" style="2"/>
    <col min="9217" max="9217" width="20.5703125" style="2" customWidth="1"/>
    <col min="9218" max="9221" width="11.42578125" style="2" customWidth="1"/>
    <col min="9222" max="9222" width="21.140625" style="2" customWidth="1"/>
    <col min="9223" max="9223" width="20.85546875" style="2" customWidth="1"/>
    <col min="9224" max="9224" width="19.5703125" style="2" customWidth="1"/>
    <col min="9225" max="9225" width="21.5703125" style="2" customWidth="1"/>
    <col min="9226" max="9226" width="15.140625" style="2" customWidth="1"/>
    <col min="9227" max="9229" width="0" style="2" hidden="1" customWidth="1"/>
    <col min="9230" max="9472" width="11.42578125" style="2"/>
    <col min="9473" max="9473" width="20.5703125" style="2" customWidth="1"/>
    <col min="9474" max="9477" width="11.42578125" style="2" customWidth="1"/>
    <col min="9478" max="9478" width="21.140625" style="2" customWidth="1"/>
    <col min="9479" max="9479" width="20.85546875" style="2" customWidth="1"/>
    <col min="9480" max="9480" width="19.5703125" style="2" customWidth="1"/>
    <col min="9481" max="9481" width="21.5703125" style="2" customWidth="1"/>
    <col min="9482" max="9482" width="15.140625" style="2" customWidth="1"/>
    <col min="9483" max="9485" width="0" style="2" hidden="1" customWidth="1"/>
    <col min="9486" max="9728" width="11.42578125" style="2"/>
    <col min="9729" max="9729" width="20.5703125" style="2" customWidth="1"/>
    <col min="9730" max="9733" width="11.42578125" style="2" customWidth="1"/>
    <col min="9734" max="9734" width="21.140625" style="2" customWidth="1"/>
    <col min="9735" max="9735" width="20.85546875" style="2" customWidth="1"/>
    <col min="9736" max="9736" width="19.5703125" style="2" customWidth="1"/>
    <col min="9737" max="9737" width="21.5703125" style="2" customWidth="1"/>
    <col min="9738" max="9738" width="15.140625" style="2" customWidth="1"/>
    <col min="9739" max="9741" width="0" style="2" hidden="1" customWidth="1"/>
    <col min="9742" max="9984" width="11.42578125" style="2"/>
    <col min="9985" max="9985" width="20.5703125" style="2" customWidth="1"/>
    <col min="9986" max="9989" width="11.42578125" style="2" customWidth="1"/>
    <col min="9990" max="9990" width="21.140625" style="2" customWidth="1"/>
    <col min="9991" max="9991" width="20.85546875" style="2" customWidth="1"/>
    <col min="9992" max="9992" width="19.5703125" style="2" customWidth="1"/>
    <col min="9993" max="9993" width="21.5703125" style="2" customWidth="1"/>
    <col min="9994" max="9994" width="15.140625" style="2" customWidth="1"/>
    <col min="9995" max="9997" width="0" style="2" hidden="1" customWidth="1"/>
    <col min="9998" max="10240" width="11.42578125" style="2"/>
    <col min="10241" max="10241" width="20.5703125" style="2" customWidth="1"/>
    <col min="10242" max="10245" width="11.42578125" style="2" customWidth="1"/>
    <col min="10246" max="10246" width="21.140625" style="2" customWidth="1"/>
    <col min="10247" max="10247" width="20.85546875" style="2" customWidth="1"/>
    <col min="10248" max="10248" width="19.5703125" style="2" customWidth="1"/>
    <col min="10249" max="10249" width="21.5703125" style="2" customWidth="1"/>
    <col min="10250" max="10250" width="15.140625" style="2" customWidth="1"/>
    <col min="10251" max="10253" width="0" style="2" hidden="1" customWidth="1"/>
    <col min="10254" max="10496" width="11.42578125" style="2"/>
    <col min="10497" max="10497" width="20.5703125" style="2" customWidth="1"/>
    <col min="10498" max="10501" width="11.42578125" style="2" customWidth="1"/>
    <col min="10502" max="10502" width="21.140625" style="2" customWidth="1"/>
    <col min="10503" max="10503" width="20.85546875" style="2" customWidth="1"/>
    <col min="10504" max="10504" width="19.5703125" style="2" customWidth="1"/>
    <col min="10505" max="10505" width="21.5703125" style="2" customWidth="1"/>
    <col min="10506" max="10506" width="15.140625" style="2" customWidth="1"/>
    <col min="10507" max="10509" width="0" style="2" hidden="1" customWidth="1"/>
    <col min="10510" max="10752" width="11.42578125" style="2"/>
    <col min="10753" max="10753" width="20.5703125" style="2" customWidth="1"/>
    <col min="10754" max="10757" width="11.42578125" style="2" customWidth="1"/>
    <col min="10758" max="10758" width="21.140625" style="2" customWidth="1"/>
    <col min="10759" max="10759" width="20.85546875" style="2" customWidth="1"/>
    <col min="10760" max="10760" width="19.5703125" style="2" customWidth="1"/>
    <col min="10761" max="10761" width="21.5703125" style="2" customWidth="1"/>
    <col min="10762" max="10762" width="15.140625" style="2" customWidth="1"/>
    <col min="10763" max="10765" width="0" style="2" hidden="1" customWidth="1"/>
    <col min="10766" max="11008" width="11.42578125" style="2"/>
    <col min="11009" max="11009" width="20.5703125" style="2" customWidth="1"/>
    <col min="11010" max="11013" width="11.42578125" style="2" customWidth="1"/>
    <col min="11014" max="11014" width="21.140625" style="2" customWidth="1"/>
    <col min="11015" max="11015" width="20.85546875" style="2" customWidth="1"/>
    <col min="11016" max="11016" width="19.5703125" style="2" customWidth="1"/>
    <col min="11017" max="11017" width="21.5703125" style="2" customWidth="1"/>
    <col min="11018" max="11018" width="15.140625" style="2" customWidth="1"/>
    <col min="11019" max="11021" width="0" style="2" hidden="1" customWidth="1"/>
    <col min="11022" max="11264" width="11.42578125" style="2"/>
    <col min="11265" max="11265" width="20.5703125" style="2" customWidth="1"/>
    <col min="11266" max="11269" width="11.42578125" style="2" customWidth="1"/>
    <col min="11270" max="11270" width="21.140625" style="2" customWidth="1"/>
    <col min="11271" max="11271" width="20.85546875" style="2" customWidth="1"/>
    <col min="11272" max="11272" width="19.5703125" style="2" customWidth="1"/>
    <col min="11273" max="11273" width="21.5703125" style="2" customWidth="1"/>
    <col min="11274" max="11274" width="15.140625" style="2" customWidth="1"/>
    <col min="11275" max="11277" width="0" style="2" hidden="1" customWidth="1"/>
    <col min="11278" max="11520" width="11.42578125" style="2"/>
    <col min="11521" max="11521" width="20.5703125" style="2" customWidth="1"/>
    <col min="11522" max="11525" width="11.42578125" style="2" customWidth="1"/>
    <col min="11526" max="11526" width="21.140625" style="2" customWidth="1"/>
    <col min="11527" max="11527" width="20.85546875" style="2" customWidth="1"/>
    <col min="11528" max="11528" width="19.5703125" style="2" customWidth="1"/>
    <col min="11529" max="11529" width="21.5703125" style="2" customWidth="1"/>
    <col min="11530" max="11530" width="15.140625" style="2" customWidth="1"/>
    <col min="11531" max="11533" width="0" style="2" hidden="1" customWidth="1"/>
    <col min="11534" max="11776" width="11.42578125" style="2"/>
    <col min="11777" max="11777" width="20.5703125" style="2" customWidth="1"/>
    <col min="11778" max="11781" width="11.42578125" style="2" customWidth="1"/>
    <col min="11782" max="11782" width="21.140625" style="2" customWidth="1"/>
    <col min="11783" max="11783" width="20.85546875" style="2" customWidth="1"/>
    <col min="11784" max="11784" width="19.5703125" style="2" customWidth="1"/>
    <col min="11785" max="11785" width="21.5703125" style="2" customWidth="1"/>
    <col min="11786" max="11786" width="15.140625" style="2" customWidth="1"/>
    <col min="11787" max="11789" width="0" style="2" hidden="1" customWidth="1"/>
    <col min="11790" max="12032" width="11.42578125" style="2"/>
    <col min="12033" max="12033" width="20.5703125" style="2" customWidth="1"/>
    <col min="12034" max="12037" width="11.42578125" style="2" customWidth="1"/>
    <col min="12038" max="12038" width="21.140625" style="2" customWidth="1"/>
    <col min="12039" max="12039" width="20.85546875" style="2" customWidth="1"/>
    <col min="12040" max="12040" width="19.5703125" style="2" customWidth="1"/>
    <col min="12041" max="12041" width="21.5703125" style="2" customWidth="1"/>
    <col min="12042" max="12042" width="15.140625" style="2" customWidth="1"/>
    <col min="12043" max="12045" width="0" style="2" hidden="1" customWidth="1"/>
    <col min="12046" max="12288" width="11.42578125" style="2"/>
    <col min="12289" max="12289" width="20.5703125" style="2" customWidth="1"/>
    <col min="12290" max="12293" width="11.42578125" style="2" customWidth="1"/>
    <col min="12294" max="12294" width="21.140625" style="2" customWidth="1"/>
    <col min="12295" max="12295" width="20.85546875" style="2" customWidth="1"/>
    <col min="12296" max="12296" width="19.5703125" style="2" customWidth="1"/>
    <col min="12297" max="12297" width="21.5703125" style="2" customWidth="1"/>
    <col min="12298" max="12298" width="15.140625" style="2" customWidth="1"/>
    <col min="12299" max="12301" width="0" style="2" hidden="1" customWidth="1"/>
    <col min="12302" max="12544" width="11.42578125" style="2"/>
    <col min="12545" max="12545" width="20.5703125" style="2" customWidth="1"/>
    <col min="12546" max="12549" width="11.42578125" style="2" customWidth="1"/>
    <col min="12550" max="12550" width="21.140625" style="2" customWidth="1"/>
    <col min="12551" max="12551" width="20.85546875" style="2" customWidth="1"/>
    <col min="12552" max="12552" width="19.5703125" style="2" customWidth="1"/>
    <col min="12553" max="12553" width="21.5703125" style="2" customWidth="1"/>
    <col min="12554" max="12554" width="15.140625" style="2" customWidth="1"/>
    <col min="12555" max="12557" width="0" style="2" hidden="1" customWidth="1"/>
    <col min="12558" max="12800" width="11.42578125" style="2"/>
    <col min="12801" max="12801" width="20.5703125" style="2" customWidth="1"/>
    <col min="12802" max="12805" width="11.42578125" style="2" customWidth="1"/>
    <col min="12806" max="12806" width="21.140625" style="2" customWidth="1"/>
    <col min="12807" max="12807" width="20.85546875" style="2" customWidth="1"/>
    <col min="12808" max="12808" width="19.5703125" style="2" customWidth="1"/>
    <col min="12809" max="12809" width="21.5703125" style="2" customWidth="1"/>
    <col min="12810" max="12810" width="15.140625" style="2" customWidth="1"/>
    <col min="12811" max="12813" width="0" style="2" hidden="1" customWidth="1"/>
    <col min="12814" max="13056" width="11.42578125" style="2"/>
    <col min="13057" max="13057" width="20.5703125" style="2" customWidth="1"/>
    <col min="13058" max="13061" width="11.42578125" style="2" customWidth="1"/>
    <col min="13062" max="13062" width="21.140625" style="2" customWidth="1"/>
    <col min="13063" max="13063" width="20.85546875" style="2" customWidth="1"/>
    <col min="13064" max="13064" width="19.5703125" style="2" customWidth="1"/>
    <col min="13065" max="13065" width="21.5703125" style="2" customWidth="1"/>
    <col min="13066" max="13066" width="15.140625" style="2" customWidth="1"/>
    <col min="13067" max="13069" width="0" style="2" hidden="1" customWidth="1"/>
    <col min="13070" max="13312" width="11.42578125" style="2"/>
    <col min="13313" max="13313" width="20.5703125" style="2" customWidth="1"/>
    <col min="13314" max="13317" width="11.42578125" style="2" customWidth="1"/>
    <col min="13318" max="13318" width="21.140625" style="2" customWidth="1"/>
    <col min="13319" max="13319" width="20.85546875" style="2" customWidth="1"/>
    <col min="13320" max="13320" width="19.5703125" style="2" customWidth="1"/>
    <col min="13321" max="13321" width="21.5703125" style="2" customWidth="1"/>
    <col min="13322" max="13322" width="15.140625" style="2" customWidth="1"/>
    <col min="13323" max="13325" width="0" style="2" hidden="1" customWidth="1"/>
    <col min="13326" max="13568" width="11.42578125" style="2"/>
    <col min="13569" max="13569" width="20.5703125" style="2" customWidth="1"/>
    <col min="13570" max="13573" width="11.42578125" style="2" customWidth="1"/>
    <col min="13574" max="13574" width="21.140625" style="2" customWidth="1"/>
    <col min="13575" max="13575" width="20.85546875" style="2" customWidth="1"/>
    <col min="13576" max="13576" width="19.5703125" style="2" customWidth="1"/>
    <col min="13577" max="13577" width="21.5703125" style="2" customWidth="1"/>
    <col min="13578" max="13578" width="15.140625" style="2" customWidth="1"/>
    <col min="13579" max="13581" width="0" style="2" hidden="1" customWidth="1"/>
    <col min="13582" max="13824" width="11.42578125" style="2"/>
    <col min="13825" max="13825" width="20.5703125" style="2" customWidth="1"/>
    <col min="13826" max="13829" width="11.42578125" style="2" customWidth="1"/>
    <col min="13830" max="13830" width="21.140625" style="2" customWidth="1"/>
    <col min="13831" max="13831" width="20.85546875" style="2" customWidth="1"/>
    <col min="13832" max="13832" width="19.5703125" style="2" customWidth="1"/>
    <col min="13833" max="13833" width="21.5703125" style="2" customWidth="1"/>
    <col min="13834" max="13834" width="15.140625" style="2" customWidth="1"/>
    <col min="13835" max="13837" width="0" style="2" hidden="1" customWidth="1"/>
    <col min="13838" max="14080" width="11.42578125" style="2"/>
    <col min="14081" max="14081" width="20.5703125" style="2" customWidth="1"/>
    <col min="14082" max="14085" width="11.42578125" style="2" customWidth="1"/>
    <col min="14086" max="14086" width="21.140625" style="2" customWidth="1"/>
    <col min="14087" max="14087" width="20.85546875" style="2" customWidth="1"/>
    <col min="14088" max="14088" width="19.5703125" style="2" customWidth="1"/>
    <col min="14089" max="14089" width="21.5703125" style="2" customWidth="1"/>
    <col min="14090" max="14090" width="15.140625" style="2" customWidth="1"/>
    <col min="14091" max="14093" width="0" style="2" hidden="1" customWidth="1"/>
    <col min="14094" max="14336" width="11.42578125" style="2"/>
    <col min="14337" max="14337" width="20.5703125" style="2" customWidth="1"/>
    <col min="14338" max="14341" width="11.42578125" style="2" customWidth="1"/>
    <col min="14342" max="14342" width="21.140625" style="2" customWidth="1"/>
    <col min="14343" max="14343" width="20.85546875" style="2" customWidth="1"/>
    <col min="14344" max="14344" width="19.5703125" style="2" customWidth="1"/>
    <col min="14345" max="14345" width="21.5703125" style="2" customWidth="1"/>
    <col min="14346" max="14346" width="15.140625" style="2" customWidth="1"/>
    <col min="14347" max="14349" width="0" style="2" hidden="1" customWidth="1"/>
    <col min="14350" max="14592" width="11.42578125" style="2"/>
    <col min="14593" max="14593" width="20.5703125" style="2" customWidth="1"/>
    <col min="14594" max="14597" width="11.42578125" style="2" customWidth="1"/>
    <col min="14598" max="14598" width="21.140625" style="2" customWidth="1"/>
    <col min="14599" max="14599" width="20.85546875" style="2" customWidth="1"/>
    <col min="14600" max="14600" width="19.5703125" style="2" customWidth="1"/>
    <col min="14601" max="14601" width="21.5703125" style="2" customWidth="1"/>
    <col min="14602" max="14602" width="15.140625" style="2" customWidth="1"/>
    <col min="14603" max="14605" width="0" style="2" hidden="1" customWidth="1"/>
    <col min="14606" max="14848" width="11.42578125" style="2"/>
    <col min="14849" max="14849" width="20.5703125" style="2" customWidth="1"/>
    <col min="14850" max="14853" width="11.42578125" style="2" customWidth="1"/>
    <col min="14854" max="14854" width="21.140625" style="2" customWidth="1"/>
    <col min="14855" max="14855" width="20.85546875" style="2" customWidth="1"/>
    <col min="14856" max="14856" width="19.5703125" style="2" customWidth="1"/>
    <col min="14857" max="14857" width="21.5703125" style="2" customWidth="1"/>
    <col min="14858" max="14858" width="15.140625" style="2" customWidth="1"/>
    <col min="14859" max="14861" width="0" style="2" hidden="1" customWidth="1"/>
    <col min="14862" max="15104" width="11.42578125" style="2"/>
    <col min="15105" max="15105" width="20.5703125" style="2" customWidth="1"/>
    <col min="15106" max="15109" width="11.42578125" style="2" customWidth="1"/>
    <col min="15110" max="15110" width="21.140625" style="2" customWidth="1"/>
    <col min="15111" max="15111" width="20.85546875" style="2" customWidth="1"/>
    <col min="15112" max="15112" width="19.5703125" style="2" customWidth="1"/>
    <col min="15113" max="15113" width="21.5703125" style="2" customWidth="1"/>
    <col min="15114" max="15114" width="15.140625" style="2" customWidth="1"/>
    <col min="15115" max="15117" width="0" style="2" hidden="1" customWidth="1"/>
    <col min="15118" max="15360" width="11.42578125" style="2"/>
    <col min="15361" max="15361" width="20.5703125" style="2" customWidth="1"/>
    <col min="15362" max="15365" width="11.42578125" style="2" customWidth="1"/>
    <col min="15366" max="15366" width="21.140625" style="2" customWidth="1"/>
    <col min="15367" max="15367" width="20.85546875" style="2" customWidth="1"/>
    <col min="15368" max="15368" width="19.5703125" style="2" customWidth="1"/>
    <col min="15369" max="15369" width="21.5703125" style="2" customWidth="1"/>
    <col min="15370" max="15370" width="15.140625" style="2" customWidth="1"/>
    <col min="15371" max="15373" width="0" style="2" hidden="1" customWidth="1"/>
    <col min="15374" max="15616" width="11.42578125" style="2"/>
    <col min="15617" max="15617" width="20.5703125" style="2" customWidth="1"/>
    <col min="15618" max="15621" width="11.42578125" style="2" customWidth="1"/>
    <col min="15622" max="15622" width="21.140625" style="2" customWidth="1"/>
    <col min="15623" max="15623" width="20.85546875" style="2" customWidth="1"/>
    <col min="15624" max="15624" width="19.5703125" style="2" customWidth="1"/>
    <col min="15625" max="15625" width="21.5703125" style="2" customWidth="1"/>
    <col min="15626" max="15626" width="15.140625" style="2" customWidth="1"/>
    <col min="15627" max="15629" width="0" style="2" hidden="1" customWidth="1"/>
    <col min="15630" max="15872" width="11.42578125" style="2"/>
    <col min="15873" max="15873" width="20.5703125" style="2" customWidth="1"/>
    <col min="15874" max="15877" width="11.42578125" style="2" customWidth="1"/>
    <col min="15878" max="15878" width="21.140625" style="2" customWidth="1"/>
    <col min="15879" max="15879" width="20.85546875" style="2" customWidth="1"/>
    <col min="15880" max="15880" width="19.5703125" style="2" customWidth="1"/>
    <col min="15881" max="15881" width="21.5703125" style="2" customWidth="1"/>
    <col min="15882" max="15882" width="15.140625" style="2" customWidth="1"/>
    <col min="15883" max="15885" width="0" style="2" hidden="1" customWidth="1"/>
    <col min="15886" max="16128" width="11.42578125" style="2"/>
    <col min="16129" max="16129" width="20.5703125" style="2" customWidth="1"/>
    <col min="16130" max="16133" width="11.42578125" style="2" customWidth="1"/>
    <col min="16134" max="16134" width="21.140625" style="2" customWidth="1"/>
    <col min="16135" max="16135" width="20.85546875" style="2" customWidth="1"/>
    <col min="16136" max="16136" width="19.5703125" style="2" customWidth="1"/>
    <col min="16137" max="16137" width="21.5703125" style="2" customWidth="1"/>
    <col min="16138" max="16138" width="15.140625" style="2" customWidth="1"/>
    <col min="16139" max="16141" width="0" style="2" hidden="1" customWidth="1"/>
    <col min="16142" max="16384" width="11.42578125" style="2"/>
  </cols>
  <sheetData>
    <row r="1" spans="1:18" ht="15" thickBot="1" x14ac:dyDescent="0.25">
      <c r="A1" s="347"/>
      <c r="B1" s="348"/>
      <c r="C1" s="348"/>
      <c r="D1" s="348"/>
      <c r="E1" s="348"/>
      <c r="F1" s="348"/>
      <c r="G1" s="348"/>
      <c r="H1" s="348"/>
      <c r="I1" s="348"/>
      <c r="J1" s="349"/>
      <c r="K1" s="1" t="s">
        <v>0</v>
      </c>
      <c r="L1" s="1" t="s">
        <v>1</v>
      </c>
      <c r="M1" s="1" t="s">
        <v>2</v>
      </c>
      <c r="P1" s="3" t="s">
        <v>3</v>
      </c>
    </row>
    <row r="2" spans="1:18" ht="24.6" customHeight="1" x14ac:dyDescent="0.2">
      <c r="A2" s="350"/>
      <c r="B2" s="353" t="s">
        <v>4</v>
      </c>
      <c r="C2" s="354"/>
      <c r="D2" s="354"/>
      <c r="E2" s="354"/>
      <c r="F2" s="354"/>
      <c r="G2" s="354"/>
      <c r="H2" s="355"/>
      <c r="I2" s="359" t="s">
        <v>882</v>
      </c>
      <c r="J2" s="360"/>
      <c r="K2" s="1" t="s">
        <v>6</v>
      </c>
      <c r="L2" s="1" t="s">
        <v>7</v>
      </c>
      <c r="M2" s="1" t="s">
        <v>8</v>
      </c>
      <c r="P2" s="3" t="s">
        <v>9</v>
      </c>
    </row>
    <row r="3" spans="1:18" ht="24.6" customHeight="1" x14ac:dyDescent="0.2">
      <c r="A3" s="351"/>
      <c r="B3" s="356"/>
      <c r="C3" s="357"/>
      <c r="D3" s="357"/>
      <c r="E3" s="357"/>
      <c r="F3" s="357"/>
      <c r="G3" s="357"/>
      <c r="H3" s="358"/>
      <c r="I3" s="361" t="s">
        <v>10</v>
      </c>
      <c r="J3" s="362"/>
      <c r="K3" s="1" t="s">
        <v>11</v>
      </c>
      <c r="L3" s="1"/>
      <c r="M3" s="1" t="s">
        <v>12</v>
      </c>
      <c r="P3" s="3" t="s">
        <v>13</v>
      </c>
    </row>
    <row r="4" spans="1:18" ht="24.6" customHeight="1" thickBot="1" x14ac:dyDescent="0.25">
      <c r="A4" s="352"/>
      <c r="B4" s="363" t="s">
        <v>14</v>
      </c>
      <c r="C4" s="364"/>
      <c r="D4" s="364"/>
      <c r="E4" s="364"/>
      <c r="F4" s="364"/>
      <c r="G4" s="364"/>
      <c r="H4" s="365"/>
      <c r="I4" s="366" t="s">
        <v>15</v>
      </c>
      <c r="J4" s="367"/>
      <c r="M4" s="1" t="s">
        <v>16</v>
      </c>
      <c r="P4" s="3" t="s">
        <v>1</v>
      </c>
    </row>
    <row r="5" spans="1:18" ht="13.35" customHeight="1" thickBot="1" x14ac:dyDescent="0.25">
      <c r="A5" s="37"/>
      <c r="B5" s="4"/>
      <c r="C5" s="4"/>
      <c r="D5" s="4"/>
      <c r="E5" s="4"/>
      <c r="F5" s="4"/>
      <c r="G5" s="4"/>
      <c r="H5" s="4"/>
      <c r="I5" s="4"/>
      <c r="J5" s="5"/>
      <c r="M5" s="1"/>
      <c r="P5" s="3" t="s">
        <v>7</v>
      </c>
    </row>
    <row r="6" spans="1:18" ht="27" customHeight="1" thickBot="1" x14ac:dyDescent="0.25">
      <c r="A6" s="368" t="s">
        <v>17</v>
      </c>
      <c r="B6" s="369"/>
      <c r="C6" s="369"/>
      <c r="D6" s="369"/>
      <c r="E6" s="369"/>
      <c r="F6" s="369"/>
      <c r="G6" s="369"/>
      <c r="H6" s="369"/>
      <c r="I6" s="369"/>
      <c r="J6" s="370"/>
    </row>
    <row r="7" spans="1:18" s="8" customFormat="1" ht="34.35" customHeight="1" x14ac:dyDescent="0.2">
      <c r="A7" s="6" t="s">
        <v>18</v>
      </c>
      <c r="B7" s="371" t="s">
        <v>19</v>
      </c>
      <c r="C7" s="371"/>
      <c r="D7" s="371"/>
      <c r="E7" s="371"/>
      <c r="F7" s="371"/>
      <c r="G7" s="371"/>
      <c r="H7" s="371"/>
      <c r="I7" s="7" t="s">
        <v>20</v>
      </c>
      <c r="J7" s="22" t="s">
        <v>3</v>
      </c>
      <c r="M7" s="9"/>
    </row>
    <row r="8" spans="1:18" s="8" customFormat="1" ht="38.25" customHeight="1" thickBot="1" x14ac:dyDescent="0.25">
      <c r="A8" s="10" t="s">
        <v>21</v>
      </c>
      <c r="B8" s="372" t="s">
        <v>894</v>
      </c>
      <c r="C8" s="373"/>
      <c r="D8" s="373"/>
      <c r="E8" s="373"/>
      <c r="F8" s="373"/>
      <c r="G8" s="373"/>
      <c r="H8" s="374"/>
      <c r="I8" s="11" t="s">
        <v>22</v>
      </c>
      <c r="J8" s="23" t="s">
        <v>1</v>
      </c>
      <c r="M8" s="9"/>
    </row>
    <row r="9" spans="1:18" ht="13.5" thickBot="1" x14ac:dyDescent="0.25">
      <c r="A9" s="375"/>
      <c r="B9" s="376"/>
      <c r="C9" s="376"/>
      <c r="D9" s="376"/>
      <c r="E9" s="376"/>
      <c r="F9" s="376"/>
      <c r="G9" s="376"/>
      <c r="H9" s="376"/>
      <c r="I9" s="376"/>
      <c r="J9" s="377"/>
    </row>
    <row r="10" spans="1:18" ht="78" customHeight="1" x14ac:dyDescent="0.2">
      <c r="A10" s="6" t="s">
        <v>23</v>
      </c>
      <c r="B10" s="458" t="s">
        <v>765</v>
      </c>
      <c r="C10" s="459"/>
      <c r="D10" s="459"/>
      <c r="E10" s="459"/>
      <c r="F10" s="460"/>
      <c r="G10" s="270" t="s">
        <v>24</v>
      </c>
      <c r="H10" s="381" t="s">
        <v>872</v>
      </c>
      <c r="I10" s="382"/>
      <c r="J10" s="383"/>
    </row>
    <row r="11" spans="1:18" ht="148.5" customHeight="1" x14ac:dyDescent="0.2">
      <c r="A11" s="39" t="s">
        <v>25</v>
      </c>
      <c r="B11" s="384" t="s">
        <v>832</v>
      </c>
      <c r="C11" s="385"/>
      <c r="D11" s="385"/>
      <c r="E11" s="385"/>
      <c r="F11" s="386"/>
      <c r="G11" s="268" t="s">
        <v>26</v>
      </c>
      <c r="H11" s="381" t="s">
        <v>766</v>
      </c>
      <c r="I11" s="382"/>
      <c r="J11" s="383"/>
    </row>
    <row r="12" spans="1:18" ht="124.5" customHeight="1" x14ac:dyDescent="0.2">
      <c r="A12" s="39" t="s">
        <v>27</v>
      </c>
      <c r="B12" s="387" t="s">
        <v>764</v>
      </c>
      <c r="C12" s="388"/>
      <c r="D12" s="388"/>
      <c r="E12" s="388"/>
      <c r="F12" s="389"/>
      <c r="G12" s="268" t="s">
        <v>28</v>
      </c>
      <c r="H12" s="381" t="s">
        <v>54</v>
      </c>
      <c r="I12" s="382"/>
      <c r="J12" s="383"/>
    </row>
    <row r="13" spans="1:18" ht="69.95" customHeight="1" x14ac:dyDescent="0.2">
      <c r="A13" s="39" t="s">
        <v>29</v>
      </c>
      <c r="B13" s="387" t="s">
        <v>899</v>
      </c>
      <c r="C13" s="388"/>
      <c r="D13" s="388"/>
      <c r="E13" s="388"/>
      <c r="F13" s="389"/>
      <c r="G13" s="268" t="s">
        <v>30</v>
      </c>
      <c r="H13" s="390" t="s">
        <v>756</v>
      </c>
      <c r="I13" s="390"/>
      <c r="J13" s="391"/>
    </row>
    <row r="14" spans="1:18" ht="69.95" customHeight="1" x14ac:dyDescent="0.2">
      <c r="A14" s="39" t="s">
        <v>31</v>
      </c>
      <c r="B14" s="387" t="s">
        <v>57</v>
      </c>
      <c r="C14" s="388"/>
      <c r="D14" s="388"/>
      <c r="E14" s="388"/>
      <c r="F14" s="389"/>
      <c r="G14" s="268" t="s">
        <v>32</v>
      </c>
      <c r="H14" s="390" t="s">
        <v>33</v>
      </c>
      <c r="I14" s="390"/>
      <c r="J14" s="391"/>
      <c r="P14" s="8"/>
      <c r="Q14" s="8"/>
      <c r="R14" s="8"/>
    </row>
    <row r="15" spans="1:18" ht="23.45" customHeight="1" x14ac:dyDescent="0.2">
      <c r="A15" s="392" t="s">
        <v>34</v>
      </c>
      <c r="B15" s="469">
        <v>1.4999999999999999E-2</v>
      </c>
      <c r="C15" s="470"/>
      <c r="D15" s="397" t="s">
        <v>35</v>
      </c>
      <c r="E15" s="397"/>
      <c r="F15" s="473">
        <v>1.4999999999999999E-2</v>
      </c>
      <c r="G15" s="398" t="s">
        <v>36</v>
      </c>
      <c r="H15" s="12" t="s">
        <v>37</v>
      </c>
      <c r="I15" s="12" t="s">
        <v>38</v>
      </c>
      <c r="J15" s="13" t="s">
        <v>39</v>
      </c>
      <c r="P15" s="14"/>
      <c r="Q15" s="14"/>
      <c r="R15" s="14"/>
    </row>
    <row r="16" spans="1:18" ht="51.6" customHeight="1" x14ac:dyDescent="0.2">
      <c r="A16" s="392"/>
      <c r="B16" s="471"/>
      <c r="C16" s="472"/>
      <c r="D16" s="397"/>
      <c r="E16" s="397"/>
      <c r="F16" s="473"/>
      <c r="G16" s="399"/>
      <c r="H16" s="31" t="s">
        <v>897</v>
      </c>
      <c r="I16" s="32" t="s">
        <v>896</v>
      </c>
      <c r="J16" s="33" t="s">
        <v>834</v>
      </c>
      <c r="P16" s="14"/>
      <c r="Q16" s="14"/>
      <c r="R16" s="14"/>
    </row>
    <row r="17" spans="1:20" ht="13.5" thickBot="1" x14ac:dyDescent="0.25">
      <c r="A17" s="403"/>
      <c r="B17" s="404"/>
      <c r="C17" s="404"/>
      <c r="D17" s="404"/>
      <c r="E17" s="404"/>
      <c r="F17" s="404"/>
      <c r="G17" s="404"/>
      <c r="H17" s="404"/>
      <c r="I17" s="404"/>
      <c r="J17" s="405"/>
    </row>
    <row r="18" spans="1:20" ht="13.5" thickBot="1" x14ac:dyDescent="0.25">
      <c r="A18" s="406"/>
      <c r="B18" s="407"/>
      <c r="C18" s="407"/>
      <c r="D18" s="407"/>
      <c r="E18" s="407"/>
      <c r="F18" s="407"/>
      <c r="G18" s="407"/>
      <c r="H18" s="407"/>
      <c r="I18" s="407"/>
      <c r="J18" s="408"/>
    </row>
    <row r="19" spans="1:20" ht="24.6" customHeight="1" x14ac:dyDescent="0.2">
      <c r="A19" s="350"/>
      <c r="B19" s="353" t="s">
        <v>4</v>
      </c>
      <c r="C19" s="354"/>
      <c r="D19" s="354"/>
      <c r="E19" s="354"/>
      <c r="F19" s="354"/>
      <c r="G19" s="354"/>
      <c r="H19" s="355"/>
      <c r="I19" s="359" t="s">
        <v>882</v>
      </c>
      <c r="J19" s="360"/>
      <c r="K19" s="1" t="s">
        <v>6</v>
      </c>
      <c r="L19" s="1" t="s">
        <v>7</v>
      </c>
      <c r="M19" s="1" t="s">
        <v>8</v>
      </c>
      <c r="P19" s="3" t="s">
        <v>9</v>
      </c>
    </row>
    <row r="20" spans="1:20" ht="24.6" customHeight="1" x14ac:dyDescent="0.2">
      <c r="A20" s="351"/>
      <c r="B20" s="356"/>
      <c r="C20" s="357"/>
      <c r="D20" s="357"/>
      <c r="E20" s="357"/>
      <c r="F20" s="357"/>
      <c r="G20" s="357"/>
      <c r="H20" s="358"/>
      <c r="I20" s="361" t="s">
        <v>895</v>
      </c>
      <c r="J20" s="362"/>
      <c r="K20" s="1" t="s">
        <v>11</v>
      </c>
      <c r="L20" s="1"/>
      <c r="M20" s="1" t="s">
        <v>12</v>
      </c>
      <c r="P20" s="3" t="s">
        <v>13</v>
      </c>
    </row>
    <row r="21" spans="1:20" ht="24.6" customHeight="1" thickBot="1" x14ac:dyDescent="0.25">
      <c r="A21" s="352"/>
      <c r="B21" s="363" t="s">
        <v>14</v>
      </c>
      <c r="C21" s="364"/>
      <c r="D21" s="364"/>
      <c r="E21" s="364"/>
      <c r="F21" s="364"/>
      <c r="G21" s="364"/>
      <c r="H21" s="365"/>
      <c r="I21" s="366" t="s">
        <v>15</v>
      </c>
      <c r="J21" s="367"/>
      <c r="M21" s="1" t="s">
        <v>16</v>
      </c>
      <c r="P21" s="3" t="s">
        <v>1</v>
      </c>
    </row>
    <row r="22" spans="1:20" ht="24.95" customHeight="1" thickBot="1" x14ac:dyDescent="0.25">
      <c r="A22" s="410" t="s">
        <v>40</v>
      </c>
      <c r="B22" s="411"/>
      <c r="C22" s="411"/>
      <c r="D22" s="411"/>
      <c r="E22" s="411"/>
      <c r="F22" s="411"/>
      <c r="G22" s="411"/>
      <c r="H22" s="411"/>
      <c r="I22" s="411"/>
      <c r="J22" s="412"/>
    </row>
    <row r="23" spans="1:20" ht="42" customHeight="1" x14ac:dyDescent="0.2">
      <c r="A23" s="15" t="s">
        <v>41</v>
      </c>
      <c r="B23" s="41" t="s">
        <v>35</v>
      </c>
      <c r="C23" s="41" t="s">
        <v>42</v>
      </c>
      <c r="D23" s="16" t="s">
        <v>43</v>
      </c>
      <c r="E23" s="413" t="s">
        <v>44</v>
      </c>
      <c r="F23" s="414"/>
      <c r="G23" s="413" t="s">
        <v>45</v>
      </c>
      <c r="H23" s="414"/>
      <c r="I23" s="17" t="s">
        <v>46</v>
      </c>
      <c r="J23" s="18" t="s">
        <v>47</v>
      </c>
    </row>
    <row r="24" spans="1:20" ht="128.25" customHeight="1" x14ac:dyDescent="0.2">
      <c r="A24" s="331" t="s">
        <v>902</v>
      </c>
      <c r="B24" s="131">
        <f>$F$15</f>
        <v>1.4999999999999999E-2</v>
      </c>
      <c r="C24" s="327">
        <f>'MATRIZ INDICADORES FINACIEROS'!I12</f>
        <v>6.3375586808572656E-3</v>
      </c>
      <c r="D24" s="24">
        <f>+C24/B24</f>
        <v>0.42250391205715104</v>
      </c>
      <c r="E24" s="467" t="s">
        <v>939</v>
      </c>
      <c r="F24" s="468"/>
      <c r="G24" s="464" t="s">
        <v>53</v>
      </c>
      <c r="H24" s="464"/>
      <c r="I24" s="44" t="s">
        <v>57</v>
      </c>
      <c r="J24" s="331">
        <v>45381</v>
      </c>
      <c r="N24" s="203"/>
      <c r="O24" s="142">
        <f>C24/0.01</f>
        <v>0.63375586808572659</v>
      </c>
    </row>
    <row r="25" spans="1:20" s="19" customFormat="1" ht="131.25" customHeight="1" x14ac:dyDescent="0.2">
      <c r="A25" s="331" t="s">
        <v>906</v>
      </c>
      <c r="B25" s="131">
        <f>$F$15</f>
        <v>1.4999999999999999E-2</v>
      </c>
      <c r="C25" s="327">
        <f>+'MATRIZ INDICADORES FINACIEROS'!M12</f>
        <v>1.2504748910431776E-2</v>
      </c>
      <c r="D25" s="24">
        <f>+C25/B25</f>
        <v>0.8336499273621184</v>
      </c>
      <c r="E25" s="467" t="s">
        <v>940</v>
      </c>
      <c r="F25" s="468"/>
      <c r="G25" s="464" t="s">
        <v>53</v>
      </c>
      <c r="H25" s="464"/>
      <c r="I25" s="44" t="s">
        <v>57</v>
      </c>
      <c r="J25" s="331">
        <v>45473</v>
      </c>
      <c r="N25" s="203"/>
      <c r="O25" s="142">
        <f>C25/0.01</f>
        <v>1.2504748910431775</v>
      </c>
    </row>
    <row r="26" spans="1:20" s="19" customFormat="1" ht="95.25" customHeight="1" x14ac:dyDescent="0.2">
      <c r="A26" s="331" t="s">
        <v>910</v>
      </c>
      <c r="B26" s="131">
        <f>$F$15</f>
        <v>1.4999999999999999E-2</v>
      </c>
      <c r="C26" s="327">
        <f>+'MATRIZ INDICADORES FINACIEROS'!Q12</f>
        <v>1.5429924389217968E-2</v>
      </c>
      <c r="D26" s="24">
        <f>+C26/B26</f>
        <v>1.0286616259478645</v>
      </c>
      <c r="E26" s="467" t="s">
        <v>960</v>
      </c>
      <c r="F26" s="468"/>
      <c r="G26" s="464" t="s">
        <v>53</v>
      </c>
      <c r="H26" s="464"/>
      <c r="I26" s="44" t="s">
        <v>57</v>
      </c>
      <c r="J26" s="331">
        <v>45565</v>
      </c>
      <c r="N26" s="203"/>
    </row>
    <row r="27" spans="1:20" s="19" customFormat="1" ht="104.25" customHeight="1" x14ac:dyDescent="0.2">
      <c r="A27" s="331" t="s">
        <v>914</v>
      </c>
      <c r="B27" s="131">
        <f t="shared" ref="B27" si="0">$F$15</f>
        <v>1.4999999999999999E-2</v>
      </c>
      <c r="C27" s="327">
        <f>+'MATRIZ INDICADORES FINACIEROS'!U12</f>
        <v>1.1902063969446552E-2</v>
      </c>
      <c r="D27" s="24">
        <f>+C27/B27</f>
        <v>0.79347093129643687</v>
      </c>
      <c r="E27" s="467" t="s">
        <v>975</v>
      </c>
      <c r="F27" s="468"/>
      <c r="G27" s="464" t="s">
        <v>53</v>
      </c>
      <c r="H27" s="464"/>
      <c r="I27" s="44" t="s">
        <v>57</v>
      </c>
      <c r="J27" s="331">
        <v>45657</v>
      </c>
    </row>
    <row r="28" spans="1:20" ht="12.6" customHeight="1" thickBot="1" x14ac:dyDescent="0.25">
      <c r="N28" s="3"/>
      <c r="O28" s="3"/>
      <c r="P28" s="3"/>
      <c r="Q28" s="3"/>
      <c r="R28" s="3"/>
      <c r="S28" s="3"/>
    </row>
    <row r="29" spans="1:20" ht="24.6" customHeight="1" x14ac:dyDescent="0.2">
      <c r="A29" s="350"/>
      <c r="B29" s="353" t="s">
        <v>4</v>
      </c>
      <c r="C29" s="354"/>
      <c r="D29" s="354"/>
      <c r="E29" s="354"/>
      <c r="F29" s="354"/>
      <c r="G29" s="354"/>
      <c r="H29" s="355"/>
      <c r="I29" s="359" t="s">
        <v>882</v>
      </c>
      <c r="J29" s="360"/>
      <c r="K29" s="1" t="s">
        <v>6</v>
      </c>
      <c r="L29" s="1" t="s">
        <v>7</v>
      </c>
      <c r="M29" s="1" t="s">
        <v>8</v>
      </c>
      <c r="N29" s="3"/>
      <c r="O29" s="3"/>
      <c r="P29" s="3" t="s">
        <v>750</v>
      </c>
      <c r="Q29" s="3" t="s">
        <v>751</v>
      </c>
      <c r="R29" s="25"/>
      <c r="S29" s="25"/>
      <c r="T29" s="25"/>
    </row>
    <row r="30" spans="1:20" ht="24.6" customHeight="1" x14ac:dyDescent="0.2">
      <c r="A30" s="351"/>
      <c r="B30" s="356"/>
      <c r="C30" s="357"/>
      <c r="D30" s="357"/>
      <c r="E30" s="357"/>
      <c r="F30" s="357"/>
      <c r="G30" s="357"/>
      <c r="H30" s="358"/>
      <c r="I30" s="361" t="s">
        <v>10</v>
      </c>
      <c r="J30" s="362"/>
      <c r="K30" s="1" t="s">
        <v>11</v>
      </c>
      <c r="L30" s="1"/>
      <c r="M30" s="1" t="s">
        <v>12</v>
      </c>
      <c r="N30" s="3">
        <v>51</v>
      </c>
      <c r="O30" s="3" t="s">
        <v>753</v>
      </c>
      <c r="P30" s="95">
        <v>2312894273</v>
      </c>
      <c r="Q30" s="95">
        <v>3651956337</v>
      </c>
      <c r="R30" s="25"/>
      <c r="S30" s="25"/>
      <c r="T30" s="25"/>
    </row>
    <row r="31" spans="1:20" ht="24.6" customHeight="1" thickBot="1" x14ac:dyDescent="0.25">
      <c r="A31" s="352"/>
      <c r="B31" s="363" t="s">
        <v>14</v>
      </c>
      <c r="C31" s="364"/>
      <c r="D31" s="364"/>
      <c r="E31" s="364"/>
      <c r="F31" s="364"/>
      <c r="G31" s="364"/>
      <c r="H31" s="365"/>
      <c r="I31" s="366" t="s">
        <v>15</v>
      </c>
      <c r="J31" s="367"/>
      <c r="M31" s="1" t="s">
        <v>16</v>
      </c>
      <c r="N31" s="3">
        <v>52</v>
      </c>
      <c r="O31" s="3" t="s">
        <v>752</v>
      </c>
      <c r="P31" s="95">
        <v>940115476</v>
      </c>
      <c r="Q31" s="95">
        <v>1293529374</v>
      </c>
      <c r="R31" s="25"/>
      <c r="S31" s="25"/>
      <c r="T31" s="25"/>
    </row>
    <row r="32" spans="1:20" ht="24.95" customHeight="1" thickBot="1" x14ac:dyDescent="0.25">
      <c r="A32" s="410" t="s">
        <v>49</v>
      </c>
      <c r="B32" s="411"/>
      <c r="C32" s="411"/>
      <c r="D32" s="411"/>
      <c r="E32" s="411"/>
      <c r="F32" s="411"/>
      <c r="G32" s="411"/>
      <c r="H32" s="411"/>
      <c r="I32" s="411"/>
      <c r="J32" s="412"/>
      <c r="N32" s="3">
        <v>6</v>
      </c>
      <c r="O32" s="3" t="s">
        <v>754</v>
      </c>
      <c r="P32" s="98">
        <f>6111905447-4059093515-626358426-697918426</f>
        <v>728535080</v>
      </c>
      <c r="Q32" s="98">
        <f>9431812646-6433275884-1046313980-868564622</f>
        <v>1083658160</v>
      </c>
      <c r="R32" s="25"/>
      <c r="S32" s="25"/>
      <c r="T32" s="25"/>
    </row>
    <row r="33" spans="1:20" ht="24.95" customHeight="1" x14ac:dyDescent="0.2">
      <c r="A33" s="36"/>
      <c r="B33" s="26"/>
      <c r="C33" s="26"/>
      <c r="D33" s="26"/>
      <c r="E33" s="26"/>
      <c r="F33" s="26"/>
      <c r="G33" s="26"/>
      <c r="H33" s="26"/>
      <c r="I33" s="26"/>
      <c r="J33" s="27"/>
      <c r="N33" s="3"/>
      <c r="O33" s="3"/>
      <c r="P33" s="96">
        <f>+P32+P31</f>
        <v>1668650556</v>
      </c>
      <c r="Q33" s="96">
        <f>+Q32+Q31</f>
        <v>2377187534</v>
      </c>
      <c r="R33" s="25"/>
      <c r="S33" s="25"/>
      <c r="T33" s="25"/>
    </row>
    <row r="34" spans="1:20" ht="24.95" customHeight="1" x14ac:dyDescent="0.2">
      <c r="A34" s="37"/>
      <c r="B34" s="28"/>
      <c r="C34" s="28"/>
      <c r="D34" s="28"/>
      <c r="E34" s="28"/>
      <c r="F34" s="28"/>
      <c r="G34" s="28"/>
      <c r="H34" s="28"/>
      <c r="I34" s="28"/>
      <c r="J34" s="22"/>
      <c r="N34" s="3"/>
      <c r="O34" s="3"/>
      <c r="P34" s="97">
        <f>+P33/P30</f>
        <v>0.72145561320260143</v>
      </c>
      <c r="Q34" s="97">
        <f>+Q33/Q30</f>
        <v>0.65093536576968114</v>
      </c>
      <c r="R34" s="25"/>
      <c r="S34" s="25"/>
      <c r="T34" s="25"/>
    </row>
    <row r="35" spans="1:20" ht="24.95" customHeight="1" x14ac:dyDescent="0.2">
      <c r="A35" s="37"/>
      <c r="B35" s="28"/>
      <c r="C35" s="28"/>
      <c r="D35" s="28"/>
      <c r="E35" s="28"/>
      <c r="F35" s="28"/>
      <c r="G35" s="28"/>
      <c r="H35" s="28"/>
      <c r="I35" s="28"/>
      <c r="J35" s="22"/>
      <c r="N35" s="25"/>
      <c r="O35" s="25"/>
      <c r="P35" s="25"/>
      <c r="Q35" s="25"/>
      <c r="R35" s="25"/>
      <c r="S35" s="25"/>
      <c r="T35" s="25"/>
    </row>
    <row r="36" spans="1:20" ht="24.95" customHeight="1" x14ac:dyDescent="0.2">
      <c r="A36" s="37"/>
      <c r="B36" s="28"/>
      <c r="C36" s="28"/>
      <c r="D36" s="28"/>
      <c r="E36" s="28"/>
      <c r="F36" s="28"/>
      <c r="G36" s="28"/>
      <c r="H36" s="28"/>
      <c r="I36" s="28"/>
      <c r="J36" s="22"/>
      <c r="N36" s="25"/>
      <c r="P36" s="25"/>
      <c r="Q36" s="25"/>
      <c r="R36" s="25"/>
      <c r="S36" s="25"/>
      <c r="T36" s="25"/>
    </row>
    <row r="37" spans="1:20" ht="24.95" customHeight="1" x14ac:dyDescent="0.2">
      <c r="A37" s="37"/>
      <c r="B37" s="28"/>
      <c r="C37" s="28"/>
      <c r="D37" s="28"/>
      <c r="E37" s="28"/>
      <c r="F37" s="28"/>
      <c r="G37" s="28"/>
      <c r="H37" s="28"/>
      <c r="I37" s="28"/>
      <c r="J37" s="22"/>
      <c r="N37" s="25"/>
      <c r="O37" s="25"/>
      <c r="P37" s="25"/>
      <c r="Q37" s="25"/>
      <c r="R37" s="25"/>
      <c r="S37" s="25"/>
      <c r="T37" s="25"/>
    </row>
    <row r="38" spans="1:20" ht="24.95" customHeight="1" x14ac:dyDescent="0.2">
      <c r="A38" s="37"/>
      <c r="B38" s="28"/>
      <c r="C38" s="28"/>
      <c r="D38" s="28"/>
      <c r="E38" s="28"/>
      <c r="F38" s="28"/>
      <c r="G38" s="28"/>
      <c r="H38" s="28"/>
      <c r="I38" s="28"/>
      <c r="J38" s="22"/>
      <c r="N38" s="25"/>
      <c r="O38" s="25"/>
      <c r="P38" s="25"/>
      <c r="Q38" s="25"/>
      <c r="R38" s="25"/>
      <c r="S38" s="25"/>
      <c r="T38" s="25"/>
    </row>
    <row r="39" spans="1:20" ht="24.95" customHeight="1" x14ac:dyDescent="0.2">
      <c r="A39" s="37"/>
      <c r="B39" s="28"/>
      <c r="C39" s="28"/>
      <c r="D39" s="28"/>
      <c r="E39" s="28"/>
      <c r="F39" s="28"/>
      <c r="G39" s="28"/>
      <c r="H39" s="28"/>
      <c r="I39" s="28"/>
      <c r="J39" s="22"/>
      <c r="N39" s="25"/>
      <c r="O39" s="25"/>
      <c r="P39" s="25"/>
      <c r="Q39" s="25"/>
      <c r="R39" s="25"/>
      <c r="S39" s="25"/>
      <c r="T39" s="25"/>
    </row>
    <row r="40" spans="1:20" ht="24.95" customHeight="1" x14ac:dyDescent="0.2">
      <c r="A40" s="37"/>
      <c r="B40" s="28"/>
      <c r="C40" s="28"/>
      <c r="D40" s="28"/>
      <c r="E40" s="28"/>
      <c r="F40" s="28"/>
      <c r="G40" s="28"/>
      <c r="H40" s="28"/>
      <c r="I40" s="28"/>
      <c r="J40" s="22"/>
      <c r="N40" s="25"/>
      <c r="O40" s="25"/>
      <c r="P40" s="25"/>
      <c r="Q40" s="25"/>
      <c r="R40" s="25"/>
      <c r="S40" s="25"/>
      <c r="T40" s="25"/>
    </row>
    <row r="41" spans="1:20" ht="24.95" customHeight="1" x14ac:dyDescent="0.2">
      <c r="A41" s="37"/>
      <c r="B41" s="28"/>
      <c r="C41" s="28"/>
      <c r="D41" s="28"/>
      <c r="E41" s="28"/>
      <c r="F41" s="28"/>
      <c r="G41" s="28"/>
      <c r="H41" s="28"/>
      <c r="I41" s="28"/>
      <c r="J41" s="22"/>
      <c r="N41" s="25"/>
      <c r="O41" s="25"/>
      <c r="P41" s="25"/>
      <c r="Q41" s="25"/>
      <c r="R41" s="25"/>
      <c r="S41" s="25"/>
      <c r="T41" s="25"/>
    </row>
    <row r="42" spans="1:20" x14ac:dyDescent="0.2">
      <c r="A42" s="37"/>
      <c r="B42" s="28"/>
      <c r="C42" s="28"/>
      <c r="D42" s="28"/>
      <c r="E42" s="28"/>
      <c r="F42" s="28"/>
      <c r="G42" s="28"/>
      <c r="H42" s="28"/>
      <c r="I42" s="28"/>
      <c r="J42" s="22"/>
      <c r="N42" s="25"/>
      <c r="O42" s="25"/>
      <c r="P42" s="25"/>
      <c r="Q42" s="25"/>
      <c r="R42" s="25"/>
      <c r="S42" s="25"/>
      <c r="T42" s="25"/>
    </row>
    <row r="43" spans="1:20" x14ac:dyDescent="0.2">
      <c r="A43" s="37"/>
      <c r="B43" s="28"/>
      <c r="C43" s="28"/>
      <c r="D43" s="28"/>
      <c r="E43" s="28"/>
      <c r="F43" s="28"/>
      <c r="G43" s="28"/>
      <c r="H43" s="28"/>
      <c r="I43" s="28"/>
      <c r="J43" s="22"/>
      <c r="N43" s="25"/>
      <c r="O43" s="25"/>
      <c r="P43" s="25"/>
      <c r="Q43" s="25"/>
      <c r="R43" s="25"/>
      <c r="S43" s="25"/>
      <c r="T43" s="25"/>
    </row>
    <row r="44" spans="1:20" x14ac:dyDescent="0.2">
      <c r="A44" s="37"/>
      <c r="B44" s="28"/>
      <c r="C44" s="28"/>
      <c r="D44" s="28"/>
      <c r="E44" s="28"/>
      <c r="F44" s="28"/>
      <c r="G44" s="28"/>
      <c r="H44" s="28"/>
      <c r="I44" s="28"/>
      <c r="J44" s="22"/>
      <c r="N44" s="25"/>
      <c r="O44" s="25"/>
      <c r="P44" s="25"/>
      <c r="Q44" s="25"/>
      <c r="R44" s="25"/>
      <c r="S44" s="25"/>
      <c r="T44" s="25"/>
    </row>
    <row r="45" spans="1:20" x14ac:dyDescent="0.2">
      <c r="A45" s="37"/>
      <c r="B45" s="28"/>
      <c r="C45" s="28"/>
      <c r="D45" s="28"/>
      <c r="E45" s="28"/>
      <c r="F45" s="28"/>
      <c r="G45" s="28"/>
      <c r="H45" s="28"/>
      <c r="I45" s="28"/>
      <c r="J45" s="22"/>
      <c r="N45" s="25"/>
      <c r="O45" s="25"/>
      <c r="P45" s="25"/>
      <c r="Q45" s="25"/>
      <c r="R45" s="25"/>
      <c r="S45" s="25"/>
      <c r="T45" s="25"/>
    </row>
    <row r="46" spans="1:20" x14ac:dyDescent="0.2">
      <c r="A46" s="37"/>
      <c r="B46" s="28"/>
      <c r="C46" s="28"/>
      <c r="D46" s="28"/>
      <c r="E46" s="28"/>
      <c r="F46" s="28"/>
      <c r="G46" s="28"/>
      <c r="H46" s="28"/>
      <c r="I46" s="28"/>
      <c r="J46" s="22"/>
    </row>
    <row r="47" spans="1:20" x14ac:dyDescent="0.2">
      <c r="A47" s="37"/>
      <c r="B47" s="28"/>
      <c r="C47" s="28"/>
      <c r="D47" s="28"/>
      <c r="E47" s="28"/>
      <c r="F47" s="28"/>
      <c r="G47" s="28"/>
      <c r="H47" s="28"/>
      <c r="I47" s="28"/>
      <c r="J47" s="22"/>
    </row>
    <row r="48" spans="1:20" x14ac:dyDescent="0.2">
      <c r="A48" s="37"/>
      <c r="B48" s="28"/>
      <c r="C48" s="28"/>
      <c r="D48" s="28"/>
      <c r="E48" s="28"/>
      <c r="F48" s="28"/>
      <c r="G48" s="28"/>
      <c r="H48" s="28"/>
      <c r="I48" s="28"/>
      <c r="J48" s="22"/>
    </row>
    <row r="49" spans="1:10" x14ac:dyDescent="0.2">
      <c r="A49" s="37"/>
      <c r="B49" s="28"/>
      <c r="C49" s="28"/>
      <c r="D49" s="28"/>
      <c r="E49" s="28"/>
      <c r="F49" s="28"/>
      <c r="G49" s="28"/>
      <c r="H49" s="28"/>
      <c r="I49" s="28"/>
      <c r="J49" s="22"/>
    </row>
    <row r="50" spans="1:10" x14ac:dyDescent="0.2">
      <c r="A50" s="37"/>
      <c r="B50" s="28"/>
      <c r="C50" s="28"/>
      <c r="D50" s="28"/>
      <c r="E50" s="28"/>
      <c r="F50" s="28"/>
      <c r="G50" s="28"/>
      <c r="H50" s="28"/>
      <c r="I50" s="28"/>
      <c r="J50" s="22"/>
    </row>
    <row r="51" spans="1:10" x14ac:dyDescent="0.2">
      <c r="A51" s="37"/>
      <c r="B51" s="28"/>
      <c r="C51" s="28"/>
      <c r="D51" s="28"/>
      <c r="E51" s="28"/>
      <c r="F51" s="28"/>
      <c r="G51" s="28"/>
      <c r="H51" s="28"/>
      <c r="I51" s="28"/>
      <c r="J51" s="22"/>
    </row>
    <row r="52" spans="1:10" x14ac:dyDescent="0.2">
      <c r="A52" s="37"/>
      <c r="B52" s="28"/>
      <c r="C52" s="28"/>
      <c r="D52" s="28"/>
      <c r="E52" s="28"/>
      <c r="F52" s="28"/>
      <c r="G52" s="28"/>
      <c r="H52" s="28"/>
      <c r="I52" s="28"/>
      <c r="J52" s="22"/>
    </row>
    <row r="53" spans="1:10" x14ac:dyDescent="0.2">
      <c r="A53" s="37"/>
      <c r="B53" s="28"/>
      <c r="C53" s="28"/>
      <c r="D53" s="28"/>
      <c r="E53" s="28"/>
      <c r="F53" s="28"/>
      <c r="G53" s="28"/>
      <c r="H53" s="28"/>
      <c r="I53" s="28"/>
      <c r="J53" s="22"/>
    </row>
    <row r="54" spans="1:10" x14ac:dyDescent="0.2">
      <c r="A54" s="37"/>
      <c r="B54" s="28"/>
      <c r="C54" s="28"/>
      <c r="D54" s="28"/>
      <c r="E54" s="28"/>
      <c r="F54" s="28"/>
      <c r="G54" s="28"/>
      <c r="H54" s="28"/>
      <c r="I54" s="28"/>
      <c r="J54" s="22"/>
    </row>
    <row r="55" spans="1:10" ht="13.5" thickBot="1" x14ac:dyDescent="0.25">
      <c r="A55" s="38"/>
      <c r="B55" s="29"/>
      <c r="C55" s="29"/>
      <c r="D55" s="29"/>
      <c r="E55" s="29"/>
      <c r="F55" s="29"/>
      <c r="G55" s="29"/>
      <c r="H55" s="29"/>
      <c r="I55" s="29"/>
      <c r="J55" s="30"/>
    </row>
  </sheetData>
  <mergeCells count="52">
    <mergeCell ref="A32:J32"/>
    <mergeCell ref="A22:J22"/>
    <mergeCell ref="E23:F23"/>
    <mergeCell ref="G23:H23"/>
    <mergeCell ref="E25:F25"/>
    <mergeCell ref="G25:H25"/>
    <mergeCell ref="A29:A31"/>
    <mergeCell ref="B29:H30"/>
    <mergeCell ref="I29:J29"/>
    <mergeCell ref="I30:J30"/>
    <mergeCell ref="B31:H31"/>
    <mergeCell ref="E24:F24"/>
    <mergeCell ref="G24:H24"/>
    <mergeCell ref="E27:F27"/>
    <mergeCell ref="G27:H27"/>
    <mergeCell ref="I31:J31"/>
    <mergeCell ref="E26:F26"/>
    <mergeCell ref="G26:H26"/>
    <mergeCell ref="A15:A16"/>
    <mergeCell ref="B15:C16"/>
    <mergeCell ref="D15:E16"/>
    <mergeCell ref="F15:F16"/>
    <mergeCell ref="G15:G16"/>
    <mergeCell ref="A17:J17"/>
    <mergeCell ref="A18:J18"/>
    <mergeCell ref="A19:A21"/>
    <mergeCell ref="B19:H20"/>
    <mergeCell ref="I19:J19"/>
    <mergeCell ref="I20:J20"/>
    <mergeCell ref="B21:H21"/>
    <mergeCell ref="I21:J21"/>
    <mergeCell ref="B12:F12"/>
    <mergeCell ref="H12:J12"/>
    <mergeCell ref="B13:F13"/>
    <mergeCell ref="H13:J13"/>
    <mergeCell ref="B14:F14"/>
    <mergeCell ref="H14:J14"/>
    <mergeCell ref="A1:J1"/>
    <mergeCell ref="A2:A4"/>
    <mergeCell ref="B2:H3"/>
    <mergeCell ref="I2:J2"/>
    <mergeCell ref="I3:J3"/>
    <mergeCell ref="B4:H4"/>
    <mergeCell ref="I4:J4"/>
    <mergeCell ref="B11:F11"/>
    <mergeCell ref="H11:J11"/>
    <mergeCell ref="A6:J6"/>
    <mergeCell ref="B7:H7"/>
    <mergeCell ref="B8:H8"/>
    <mergeCell ref="A9:J9"/>
    <mergeCell ref="B10:F10"/>
    <mergeCell ref="H10:J10"/>
  </mergeCells>
  <phoneticPr fontId="18" type="noConversion"/>
  <dataValidations count="3">
    <dataValidation type="list" allowBlank="1" showInputMessage="1" showErrorMessage="1" sqref="J65536 JF65536 TB65536 ACX65536 AMT65536 AWP65536 BGL65536 BQH65536 CAD65536 CJZ65536 CTV65536 DDR65536 DNN65536 DXJ65536 EHF65536 ERB65536 FAX65536 FKT65536 FUP65536 GEL65536 GOH65536 GYD65536 HHZ65536 HRV65536 IBR65536 ILN65536 IVJ65536 JFF65536 JPB65536 JYX65536 KIT65536 KSP65536 LCL65536 LMH65536 LWD65536 MFZ65536 MPV65536 MZR65536 NJN65536 NTJ65536 ODF65536 ONB65536 OWX65536 PGT65536 PQP65536 QAL65536 QKH65536 QUD65536 RDZ65536 RNV65536 RXR65536 SHN65536 SRJ65536 TBF65536 TLB65536 TUX65536 UET65536 UOP65536 UYL65536 VIH65536 VSD65536 WBZ65536 WLV65536 WVR65536 J131072 JF131072 TB131072 ACX131072 AMT131072 AWP131072 BGL131072 BQH131072 CAD131072 CJZ131072 CTV131072 DDR131072 DNN131072 DXJ131072 EHF131072 ERB131072 FAX131072 FKT131072 FUP131072 GEL131072 GOH131072 GYD131072 HHZ131072 HRV131072 IBR131072 ILN131072 IVJ131072 JFF131072 JPB131072 JYX131072 KIT131072 KSP131072 LCL131072 LMH131072 LWD131072 MFZ131072 MPV131072 MZR131072 NJN131072 NTJ131072 ODF131072 ONB131072 OWX131072 PGT131072 PQP131072 QAL131072 QKH131072 QUD131072 RDZ131072 RNV131072 RXR131072 SHN131072 SRJ131072 TBF131072 TLB131072 TUX131072 UET131072 UOP131072 UYL131072 VIH131072 VSD131072 WBZ131072 WLV131072 WVR131072 J196608 JF196608 TB196608 ACX196608 AMT196608 AWP196608 BGL196608 BQH196608 CAD196608 CJZ196608 CTV196608 DDR196608 DNN196608 DXJ196608 EHF196608 ERB196608 FAX196608 FKT196608 FUP196608 GEL196608 GOH196608 GYD196608 HHZ196608 HRV196608 IBR196608 ILN196608 IVJ196608 JFF196608 JPB196608 JYX196608 KIT196608 KSP196608 LCL196608 LMH196608 LWD196608 MFZ196608 MPV196608 MZR196608 NJN196608 NTJ196608 ODF196608 ONB196608 OWX196608 PGT196608 PQP196608 QAL196608 QKH196608 QUD196608 RDZ196608 RNV196608 RXR196608 SHN196608 SRJ196608 TBF196608 TLB196608 TUX196608 UET196608 UOP196608 UYL196608 VIH196608 VSD196608 WBZ196608 WLV196608 WVR196608 J262144 JF262144 TB262144 ACX262144 AMT262144 AWP262144 BGL262144 BQH262144 CAD262144 CJZ262144 CTV262144 DDR262144 DNN262144 DXJ262144 EHF262144 ERB262144 FAX262144 FKT262144 FUP262144 GEL262144 GOH262144 GYD262144 HHZ262144 HRV262144 IBR262144 ILN262144 IVJ262144 JFF262144 JPB262144 JYX262144 KIT262144 KSP262144 LCL262144 LMH262144 LWD262144 MFZ262144 MPV262144 MZR262144 NJN262144 NTJ262144 ODF262144 ONB262144 OWX262144 PGT262144 PQP262144 QAL262144 QKH262144 QUD262144 RDZ262144 RNV262144 RXR262144 SHN262144 SRJ262144 TBF262144 TLB262144 TUX262144 UET262144 UOP262144 UYL262144 VIH262144 VSD262144 WBZ262144 WLV262144 WVR262144 J327680 JF327680 TB327680 ACX327680 AMT327680 AWP327680 BGL327680 BQH327680 CAD327680 CJZ327680 CTV327680 DDR327680 DNN327680 DXJ327680 EHF327680 ERB327680 FAX327680 FKT327680 FUP327680 GEL327680 GOH327680 GYD327680 HHZ327680 HRV327680 IBR327680 ILN327680 IVJ327680 JFF327680 JPB327680 JYX327680 KIT327680 KSP327680 LCL327680 LMH327680 LWD327680 MFZ327680 MPV327680 MZR327680 NJN327680 NTJ327680 ODF327680 ONB327680 OWX327680 PGT327680 PQP327680 QAL327680 QKH327680 QUD327680 RDZ327680 RNV327680 RXR327680 SHN327680 SRJ327680 TBF327680 TLB327680 TUX327680 UET327680 UOP327680 UYL327680 VIH327680 VSD327680 WBZ327680 WLV327680 WVR327680 J393216 JF393216 TB393216 ACX393216 AMT393216 AWP393216 BGL393216 BQH393216 CAD393216 CJZ393216 CTV393216 DDR393216 DNN393216 DXJ393216 EHF393216 ERB393216 FAX393216 FKT393216 FUP393216 GEL393216 GOH393216 GYD393216 HHZ393216 HRV393216 IBR393216 ILN393216 IVJ393216 JFF393216 JPB393216 JYX393216 KIT393216 KSP393216 LCL393216 LMH393216 LWD393216 MFZ393216 MPV393216 MZR393216 NJN393216 NTJ393216 ODF393216 ONB393216 OWX393216 PGT393216 PQP393216 QAL393216 QKH393216 QUD393216 RDZ393216 RNV393216 RXR393216 SHN393216 SRJ393216 TBF393216 TLB393216 TUX393216 UET393216 UOP393216 UYL393216 VIH393216 VSD393216 WBZ393216 WLV393216 WVR393216 J458752 JF458752 TB458752 ACX458752 AMT458752 AWP458752 BGL458752 BQH458752 CAD458752 CJZ458752 CTV458752 DDR458752 DNN458752 DXJ458752 EHF458752 ERB458752 FAX458752 FKT458752 FUP458752 GEL458752 GOH458752 GYD458752 HHZ458752 HRV458752 IBR458752 ILN458752 IVJ458752 JFF458752 JPB458752 JYX458752 KIT458752 KSP458752 LCL458752 LMH458752 LWD458752 MFZ458752 MPV458752 MZR458752 NJN458752 NTJ458752 ODF458752 ONB458752 OWX458752 PGT458752 PQP458752 QAL458752 QKH458752 QUD458752 RDZ458752 RNV458752 RXR458752 SHN458752 SRJ458752 TBF458752 TLB458752 TUX458752 UET458752 UOP458752 UYL458752 VIH458752 VSD458752 WBZ458752 WLV458752 WVR458752 J524288 JF524288 TB524288 ACX524288 AMT524288 AWP524288 BGL524288 BQH524288 CAD524288 CJZ524288 CTV524288 DDR524288 DNN524288 DXJ524288 EHF524288 ERB524288 FAX524288 FKT524288 FUP524288 GEL524288 GOH524288 GYD524288 HHZ524288 HRV524288 IBR524288 ILN524288 IVJ524288 JFF524288 JPB524288 JYX524288 KIT524288 KSP524288 LCL524288 LMH524288 LWD524288 MFZ524288 MPV524288 MZR524288 NJN524288 NTJ524288 ODF524288 ONB524288 OWX524288 PGT524288 PQP524288 QAL524288 QKH524288 QUD524288 RDZ524288 RNV524288 RXR524288 SHN524288 SRJ524288 TBF524288 TLB524288 TUX524288 UET524288 UOP524288 UYL524288 VIH524288 VSD524288 WBZ524288 WLV524288 WVR524288 J589824 JF589824 TB589824 ACX589824 AMT589824 AWP589824 BGL589824 BQH589824 CAD589824 CJZ589824 CTV589824 DDR589824 DNN589824 DXJ589824 EHF589824 ERB589824 FAX589824 FKT589824 FUP589824 GEL589824 GOH589824 GYD589824 HHZ589824 HRV589824 IBR589824 ILN589824 IVJ589824 JFF589824 JPB589824 JYX589824 KIT589824 KSP589824 LCL589824 LMH589824 LWD589824 MFZ589824 MPV589824 MZR589824 NJN589824 NTJ589824 ODF589824 ONB589824 OWX589824 PGT589824 PQP589824 QAL589824 QKH589824 QUD589824 RDZ589824 RNV589824 RXR589824 SHN589824 SRJ589824 TBF589824 TLB589824 TUX589824 UET589824 UOP589824 UYL589824 VIH589824 VSD589824 WBZ589824 WLV589824 WVR589824 J655360 JF655360 TB655360 ACX655360 AMT655360 AWP655360 BGL655360 BQH655360 CAD655360 CJZ655360 CTV655360 DDR655360 DNN655360 DXJ655360 EHF655360 ERB655360 FAX655360 FKT655360 FUP655360 GEL655360 GOH655360 GYD655360 HHZ655360 HRV655360 IBR655360 ILN655360 IVJ655360 JFF655360 JPB655360 JYX655360 KIT655360 KSP655360 LCL655360 LMH655360 LWD655360 MFZ655360 MPV655360 MZR655360 NJN655360 NTJ655360 ODF655360 ONB655360 OWX655360 PGT655360 PQP655360 QAL655360 QKH655360 QUD655360 RDZ655360 RNV655360 RXR655360 SHN655360 SRJ655360 TBF655360 TLB655360 TUX655360 UET655360 UOP655360 UYL655360 VIH655360 VSD655360 WBZ655360 WLV655360 WVR655360 J720896 JF720896 TB720896 ACX720896 AMT720896 AWP720896 BGL720896 BQH720896 CAD720896 CJZ720896 CTV720896 DDR720896 DNN720896 DXJ720896 EHF720896 ERB720896 FAX720896 FKT720896 FUP720896 GEL720896 GOH720896 GYD720896 HHZ720896 HRV720896 IBR720896 ILN720896 IVJ720896 JFF720896 JPB720896 JYX720896 KIT720896 KSP720896 LCL720896 LMH720896 LWD720896 MFZ720896 MPV720896 MZR720896 NJN720896 NTJ720896 ODF720896 ONB720896 OWX720896 PGT720896 PQP720896 QAL720896 QKH720896 QUD720896 RDZ720896 RNV720896 RXR720896 SHN720896 SRJ720896 TBF720896 TLB720896 TUX720896 UET720896 UOP720896 UYL720896 VIH720896 VSD720896 WBZ720896 WLV720896 WVR720896 J786432 JF786432 TB786432 ACX786432 AMT786432 AWP786432 BGL786432 BQH786432 CAD786432 CJZ786432 CTV786432 DDR786432 DNN786432 DXJ786432 EHF786432 ERB786432 FAX786432 FKT786432 FUP786432 GEL786432 GOH786432 GYD786432 HHZ786432 HRV786432 IBR786432 ILN786432 IVJ786432 JFF786432 JPB786432 JYX786432 KIT786432 KSP786432 LCL786432 LMH786432 LWD786432 MFZ786432 MPV786432 MZR786432 NJN786432 NTJ786432 ODF786432 ONB786432 OWX786432 PGT786432 PQP786432 QAL786432 QKH786432 QUD786432 RDZ786432 RNV786432 RXR786432 SHN786432 SRJ786432 TBF786432 TLB786432 TUX786432 UET786432 UOP786432 UYL786432 VIH786432 VSD786432 WBZ786432 WLV786432 WVR786432 J851968 JF851968 TB851968 ACX851968 AMT851968 AWP851968 BGL851968 BQH851968 CAD851968 CJZ851968 CTV851968 DDR851968 DNN851968 DXJ851968 EHF851968 ERB851968 FAX851968 FKT851968 FUP851968 GEL851968 GOH851968 GYD851968 HHZ851968 HRV851968 IBR851968 ILN851968 IVJ851968 JFF851968 JPB851968 JYX851968 KIT851968 KSP851968 LCL851968 LMH851968 LWD851968 MFZ851968 MPV851968 MZR851968 NJN851968 NTJ851968 ODF851968 ONB851968 OWX851968 PGT851968 PQP851968 QAL851968 QKH851968 QUD851968 RDZ851968 RNV851968 RXR851968 SHN851968 SRJ851968 TBF851968 TLB851968 TUX851968 UET851968 UOP851968 UYL851968 VIH851968 VSD851968 WBZ851968 WLV851968 WVR851968 J917504 JF917504 TB917504 ACX917504 AMT917504 AWP917504 BGL917504 BQH917504 CAD917504 CJZ917504 CTV917504 DDR917504 DNN917504 DXJ917504 EHF917504 ERB917504 FAX917504 FKT917504 FUP917504 GEL917504 GOH917504 GYD917504 HHZ917504 HRV917504 IBR917504 ILN917504 IVJ917504 JFF917504 JPB917504 JYX917504 KIT917504 KSP917504 LCL917504 LMH917504 LWD917504 MFZ917504 MPV917504 MZR917504 NJN917504 NTJ917504 ODF917504 ONB917504 OWX917504 PGT917504 PQP917504 QAL917504 QKH917504 QUD917504 RDZ917504 RNV917504 RXR917504 SHN917504 SRJ917504 TBF917504 TLB917504 TUX917504 UET917504 UOP917504 UYL917504 VIH917504 VSD917504 WBZ917504 WLV917504 WVR917504 J983040 JF983040 TB983040 ACX983040 AMT983040 AWP983040 BGL983040 BQH983040 CAD983040 CJZ983040 CTV983040 DDR983040 DNN983040 DXJ983040 EHF983040 ERB983040 FAX983040 FKT983040 FUP983040 GEL983040 GOH983040 GYD983040 HHZ983040 HRV983040 IBR983040 ILN983040 IVJ983040 JFF983040 JPB983040 JYX983040 KIT983040 KSP983040 LCL983040 LMH983040 LWD983040 MFZ983040 MPV983040 MZR983040 NJN983040 NTJ983040 ODF983040 ONB983040 OWX983040 PGT983040 PQP983040 QAL983040 QKH983040 QUD983040 RDZ983040 RNV983040 RXR983040 SHN983040 SRJ983040 TBF983040 TLB983040 TUX983040 UET983040 UOP983040 UYL983040 VIH983040 VSD983040 WBZ983040 WLV983040 WVR983040 WVR8 WLV8 WBZ8 VSD8 VIH8 UYL8 UOP8 UET8 TUX8 TLB8 TBF8 SRJ8 SHN8 RXR8 RNV8 RDZ8 QUD8 QKH8 QAL8 PQP8 PGT8 OWX8 ONB8 ODF8 NTJ8 NJN8 MZR8 MPV8 MFZ8 LWD8 LMH8 LCL8 KSP8 KIT8 JYX8 JPB8 JFF8 IVJ8 ILN8 IBR8 HRV8 HHZ8 GYD8 GOH8 GEL8 FUP8 FKT8 FAX8 ERB8 EHF8 DXJ8 DNN8 DDR8 CTV8 CJZ8 CAD8 BQH8 BGL8 AWP8 AMT8 ACX8 TB8 JF8 J8">
      <formula1>$P$4:$P$5</formula1>
    </dataValidation>
    <dataValidation type="list" allowBlank="1" showInputMessage="1" showErrorMessage="1" sqref="J7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7 J65535 JF65535 TB65535 ACX65535 AMT65535 AWP65535 BGL65535 BQH65535 CAD65535 CJZ65535 CTV65535 DDR65535 DNN65535 DXJ65535 EHF65535 ERB65535 FAX65535 FKT65535 FUP65535 GEL65535 GOH65535 GYD65535 HHZ65535 HRV65535 IBR65535 ILN65535 IVJ65535 JFF65535 JPB65535 JYX65535 KIT65535 KSP65535 LCL65535 LMH65535 LWD65535 MFZ65535 MPV65535 MZR65535 NJN65535 NTJ65535 ODF65535 ONB65535 OWX65535 PGT65535 PQP65535 QAL65535 QKH65535 QUD65535 RDZ65535 RNV65535 RXR65535 SHN65535 SRJ65535 TBF65535 TLB65535 TUX65535 UET65535 UOP65535 UYL65535 VIH65535 VSD65535 WBZ65535 WLV65535 WVR65535 J131071 JF131071 TB131071 ACX131071 AMT131071 AWP131071 BGL131071 BQH131071 CAD131071 CJZ131071 CTV131071 DDR131071 DNN131071 DXJ131071 EHF131071 ERB131071 FAX131071 FKT131071 FUP131071 GEL131071 GOH131071 GYD131071 HHZ131071 HRV131071 IBR131071 ILN131071 IVJ131071 JFF131071 JPB131071 JYX131071 KIT131071 KSP131071 LCL131071 LMH131071 LWD131071 MFZ131071 MPV131071 MZR131071 NJN131071 NTJ131071 ODF131071 ONB131071 OWX131071 PGT131071 PQP131071 QAL131071 QKH131071 QUD131071 RDZ131071 RNV131071 RXR131071 SHN131071 SRJ131071 TBF131071 TLB131071 TUX131071 UET131071 UOP131071 UYL131071 VIH131071 VSD131071 WBZ131071 WLV131071 WVR131071 J196607 JF196607 TB196607 ACX196607 AMT196607 AWP196607 BGL196607 BQH196607 CAD196607 CJZ196607 CTV196607 DDR196607 DNN196607 DXJ196607 EHF196607 ERB196607 FAX196607 FKT196607 FUP196607 GEL196607 GOH196607 GYD196607 HHZ196607 HRV196607 IBR196607 ILN196607 IVJ196607 JFF196607 JPB196607 JYX196607 KIT196607 KSP196607 LCL196607 LMH196607 LWD196607 MFZ196607 MPV196607 MZR196607 NJN196607 NTJ196607 ODF196607 ONB196607 OWX196607 PGT196607 PQP196607 QAL196607 QKH196607 QUD196607 RDZ196607 RNV196607 RXR196607 SHN196607 SRJ196607 TBF196607 TLB196607 TUX196607 UET196607 UOP196607 UYL196607 VIH196607 VSD196607 WBZ196607 WLV196607 WVR196607 J262143 JF262143 TB262143 ACX262143 AMT262143 AWP262143 BGL262143 BQH262143 CAD262143 CJZ262143 CTV262143 DDR262143 DNN262143 DXJ262143 EHF262143 ERB262143 FAX262143 FKT262143 FUP262143 GEL262143 GOH262143 GYD262143 HHZ262143 HRV262143 IBR262143 ILN262143 IVJ262143 JFF262143 JPB262143 JYX262143 KIT262143 KSP262143 LCL262143 LMH262143 LWD262143 MFZ262143 MPV262143 MZR262143 NJN262143 NTJ262143 ODF262143 ONB262143 OWX262143 PGT262143 PQP262143 QAL262143 QKH262143 QUD262143 RDZ262143 RNV262143 RXR262143 SHN262143 SRJ262143 TBF262143 TLB262143 TUX262143 UET262143 UOP262143 UYL262143 VIH262143 VSD262143 WBZ262143 WLV262143 WVR262143 J327679 JF327679 TB327679 ACX327679 AMT327679 AWP327679 BGL327679 BQH327679 CAD327679 CJZ327679 CTV327679 DDR327679 DNN327679 DXJ327679 EHF327679 ERB327679 FAX327679 FKT327679 FUP327679 GEL327679 GOH327679 GYD327679 HHZ327679 HRV327679 IBR327679 ILN327679 IVJ327679 JFF327679 JPB327679 JYX327679 KIT327679 KSP327679 LCL327679 LMH327679 LWD327679 MFZ327679 MPV327679 MZR327679 NJN327679 NTJ327679 ODF327679 ONB327679 OWX327679 PGT327679 PQP327679 QAL327679 QKH327679 QUD327679 RDZ327679 RNV327679 RXR327679 SHN327679 SRJ327679 TBF327679 TLB327679 TUX327679 UET327679 UOP327679 UYL327679 VIH327679 VSD327679 WBZ327679 WLV327679 WVR327679 J393215 JF393215 TB393215 ACX393215 AMT393215 AWP393215 BGL393215 BQH393215 CAD393215 CJZ393215 CTV393215 DDR393215 DNN393215 DXJ393215 EHF393215 ERB393215 FAX393215 FKT393215 FUP393215 GEL393215 GOH393215 GYD393215 HHZ393215 HRV393215 IBR393215 ILN393215 IVJ393215 JFF393215 JPB393215 JYX393215 KIT393215 KSP393215 LCL393215 LMH393215 LWD393215 MFZ393215 MPV393215 MZR393215 NJN393215 NTJ393215 ODF393215 ONB393215 OWX393215 PGT393215 PQP393215 QAL393215 QKH393215 QUD393215 RDZ393215 RNV393215 RXR393215 SHN393215 SRJ393215 TBF393215 TLB393215 TUX393215 UET393215 UOP393215 UYL393215 VIH393215 VSD393215 WBZ393215 WLV393215 WVR393215 J458751 JF458751 TB458751 ACX458751 AMT458751 AWP458751 BGL458751 BQH458751 CAD458751 CJZ458751 CTV458751 DDR458751 DNN458751 DXJ458751 EHF458751 ERB458751 FAX458751 FKT458751 FUP458751 GEL458751 GOH458751 GYD458751 HHZ458751 HRV458751 IBR458751 ILN458751 IVJ458751 JFF458751 JPB458751 JYX458751 KIT458751 KSP458751 LCL458751 LMH458751 LWD458751 MFZ458751 MPV458751 MZR458751 NJN458751 NTJ458751 ODF458751 ONB458751 OWX458751 PGT458751 PQP458751 QAL458751 QKH458751 QUD458751 RDZ458751 RNV458751 RXR458751 SHN458751 SRJ458751 TBF458751 TLB458751 TUX458751 UET458751 UOP458751 UYL458751 VIH458751 VSD458751 WBZ458751 WLV458751 WVR458751 J524287 JF524287 TB524287 ACX524287 AMT524287 AWP524287 BGL524287 BQH524287 CAD524287 CJZ524287 CTV524287 DDR524287 DNN524287 DXJ524287 EHF524287 ERB524287 FAX524287 FKT524287 FUP524287 GEL524287 GOH524287 GYD524287 HHZ524287 HRV524287 IBR524287 ILN524287 IVJ524287 JFF524287 JPB524287 JYX524287 KIT524287 KSP524287 LCL524287 LMH524287 LWD524287 MFZ524287 MPV524287 MZR524287 NJN524287 NTJ524287 ODF524287 ONB524287 OWX524287 PGT524287 PQP524287 QAL524287 QKH524287 QUD524287 RDZ524287 RNV524287 RXR524287 SHN524287 SRJ524287 TBF524287 TLB524287 TUX524287 UET524287 UOP524287 UYL524287 VIH524287 VSD524287 WBZ524287 WLV524287 WVR524287 J589823 JF589823 TB589823 ACX589823 AMT589823 AWP589823 BGL589823 BQH589823 CAD589823 CJZ589823 CTV589823 DDR589823 DNN589823 DXJ589823 EHF589823 ERB589823 FAX589823 FKT589823 FUP589823 GEL589823 GOH589823 GYD589823 HHZ589823 HRV589823 IBR589823 ILN589823 IVJ589823 JFF589823 JPB589823 JYX589823 KIT589823 KSP589823 LCL589823 LMH589823 LWD589823 MFZ589823 MPV589823 MZR589823 NJN589823 NTJ589823 ODF589823 ONB589823 OWX589823 PGT589823 PQP589823 QAL589823 QKH589823 QUD589823 RDZ589823 RNV589823 RXR589823 SHN589823 SRJ589823 TBF589823 TLB589823 TUX589823 UET589823 UOP589823 UYL589823 VIH589823 VSD589823 WBZ589823 WLV589823 WVR589823 J655359 JF655359 TB655359 ACX655359 AMT655359 AWP655359 BGL655359 BQH655359 CAD655359 CJZ655359 CTV655359 DDR655359 DNN655359 DXJ655359 EHF655359 ERB655359 FAX655359 FKT655359 FUP655359 GEL655359 GOH655359 GYD655359 HHZ655359 HRV655359 IBR655359 ILN655359 IVJ655359 JFF655359 JPB655359 JYX655359 KIT655359 KSP655359 LCL655359 LMH655359 LWD655359 MFZ655359 MPV655359 MZR655359 NJN655359 NTJ655359 ODF655359 ONB655359 OWX655359 PGT655359 PQP655359 QAL655359 QKH655359 QUD655359 RDZ655359 RNV655359 RXR655359 SHN655359 SRJ655359 TBF655359 TLB655359 TUX655359 UET655359 UOP655359 UYL655359 VIH655359 VSD655359 WBZ655359 WLV655359 WVR655359 J720895 JF720895 TB720895 ACX720895 AMT720895 AWP720895 BGL720895 BQH720895 CAD720895 CJZ720895 CTV720895 DDR720895 DNN720895 DXJ720895 EHF720895 ERB720895 FAX720895 FKT720895 FUP720895 GEL720895 GOH720895 GYD720895 HHZ720895 HRV720895 IBR720895 ILN720895 IVJ720895 JFF720895 JPB720895 JYX720895 KIT720895 KSP720895 LCL720895 LMH720895 LWD720895 MFZ720895 MPV720895 MZR720895 NJN720895 NTJ720895 ODF720895 ONB720895 OWX720895 PGT720895 PQP720895 QAL720895 QKH720895 QUD720895 RDZ720895 RNV720895 RXR720895 SHN720895 SRJ720895 TBF720895 TLB720895 TUX720895 UET720895 UOP720895 UYL720895 VIH720895 VSD720895 WBZ720895 WLV720895 WVR720895 J786431 JF786431 TB786431 ACX786431 AMT786431 AWP786431 BGL786431 BQH786431 CAD786431 CJZ786431 CTV786431 DDR786431 DNN786431 DXJ786431 EHF786431 ERB786431 FAX786431 FKT786431 FUP786431 GEL786431 GOH786431 GYD786431 HHZ786431 HRV786431 IBR786431 ILN786431 IVJ786431 JFF786431 JPB786431 JYX786431 KIT786431 KSP786431 LCL786431 LMH786431 LWD786431 MFZ786431 MPV786431 MZR786431 NJN786431 NTJ786431 ODF786431 ONB786431 OWX786431 PGT786431 PQP786431 QAL786431 QKH786431 QUD786431 RDZ786431 RNV786431 RXR786431 SHN786431 SRJ786431 TBF786431 TLB786431 TUX786431 UET786431 UOP786431 UYL786431 VIH786431 VSD786431 WBZ786431 WLV786431 WVR786431 J851967 JF851967 TB851967 ACX851967 AMT851967 AWP851967 BGL851967 BQH851967 CAD851967 CJZ851967 CTV851967 DDR851967 DNN851967 DXJ851967 EHF851967 ERB851967 FAX851967 FKT851967 FUP851967 GEL851967 GOH851967 GYD851967 HHZ851967 HRV851967 IBR851967 ILN851967 IVJ851967 JFF851967 JPB851967 JYX851967 KIT851967 KSP851967 LCL851967 LMH851967 LWD851967 MFZ851967 MPV851967 MZR851967 NJN851967 NTJ851967 ODF851967 ONB851967 OWX851967 PGT851967 PQP851967 QAL851967 QKH851967 QUD851967 RDZ851967 RNV851967 RXR851967 SHN851967 SRJ851967 TBF851967 TLB851967 TUX851967 UET851967 UOP851967 UYL851967 VIH851967 VSD851967 WBZ851967 WLV851967 WVR851967 J917503 JF917503 TB917503 ACX917503 AMT917503 AWP917503 BGL917503 BQH917503 CAD917503 CJZ917503 CTV917503 DDR917503 DNN917503 DXJ917503 EHF917503 ERB917503 FAX917503 FKT917503 FUP917503 GEL917503 GOH917503 GYD917503 HHZ917503 HRV917503 IBR917503 ILN917503 IVJ917503 JFF917503 JPB917503 JYX917503 KIT917503 KSP917503 LCL917503 LMH917503 LWD917503 MFZ917503 MPV917503 MZR917503 NJN917503 NTJ917503 ODF917503 ONB917503 OWX917503 PGT917503 PQP917503 QAL917503 QKH917503 QUD917503 RDZ917503 RNV917503 RXR917503 SHN917503 SRJ917503 TBF917503 TLB917503 TUX917503 UET917503 UOP917503 UYL917503 VIH917503 VSD917503 WBZ917503 WLV917503 WVR917503 J983039 JF983039 TB983039 ACX983039 AMT983039 AWP983039 BGL983039 BQH983039 CAD983039 CJZ983039 CTV983039 DDR983039 DNN983039 DXJ983039 EHF983039 ERB983039 FAX983039 FKT983039 FUP983039 GEL983039 GOH983039 GYD983039 HHZ983039 HRV983039 IBR983039 ILN983039 IVJ983039 JFF983039 JPB983039 JYX983039 KIT983039 KSP983039 LCL983039 LMH983039 LWD983039 MFZ983039 MPV983039 MZR983039 NJN983039 NTJ983039 ODF983039 ONB983039 OWX983039 PGT983039 PQP983039 QAL983039 QKH983039 QUD983039 RDZ983039 RNV983039 RXR983039 SHN983039 SRJ983039 TBF983039 TLB983039 TUX983039 UET983039 UOP983039 UYL983039 VIH983039 VSD983039 WBZ983039 WLV983039 WVR983039">
      <formula1>P1:P3</formula1>
    </dataValidation>
    <dataValidation allowBlank="1" showInputMessage="1" showErrorMessage="1" errorTitle="Seleccionar un valor de la lista" sqref="WVM983056:WVM983067 E65552:E65563 JA65552:JA65563 SW65552:SW65563 ACS65552:ACS65563 AMO65552:AMO65563 AWK65552:AWK65563 BGG65552:BGG65563 BQC65552:BQC65563 BZY65552:BZY65563 CJU65552:CJU65563 CTQ65552:CTQ65563 DDM65552:DDM65563 DNI65552:DNI65563 DXE65552:DXE65563 EHA65552:EHA65563 EQW65552:EQW65563 FAS65552:FAS65563 FKO65552:FKO65563 FUK65552:FUK65563 GEG65552:GEG65563 GOC65552:GOC65563 GXY65552:GXY65563 HHU65552:HHU65563 HRQ65552:HRQ65563 IBM65552:IBM65563 ILI65552:ILI65563 IVE65552:IVE65563 JFA65552:JFA65563 JOW65552:JOW65563 JYS65552:JYS65563 KIO65552:KIO65563 KSK65552:KSK65563 LCG65552:LCG65563 LMC65552:LMC65563 LVY65552:LVY65563 MFU65552:MFU65563 MPQ65552:MPQ65563 MZM65552:MZM65563 NJI65552:NJI65563 NTE65552:NTE65563 ODA65552:ODA65563 OMW65552:OMW65563 OWS65552:OWS65563 PGO65552:PGO65563 PQK65552:PQK65563 QAG65552:QAG65563 QKC65552:QKC65563 QTY65552:QTY65563 RDU65552:RDU65563 RNQ65552:RNQ65563 RXM65552:RXM65563 SHI65552:SHI65563 SRE65552:SRE65563 TBA65552:TBA65563 TKW65552:TKW65563 TUS65552:TUS65563 UEO65552:UEO65563 UOK65552:UOK65563 UYG65552:UYG65563 VIC65552:VIC65563 VRY65552:VRY65563 WBU65552:WBU65563 WLQ65552:WLQ65563 WVM65552:WVM65563 E131088:E131099 JA131088:JA131099 SW131088:SW131099 ACS131088:ACS131099 AMO131088:AMO131099 AWK131088:AWK131099 BGG131088:BGG131099 BQC131088:BQC131099 BZY131088:BZY131099 CJU131088:CJU131099 CTQ131088:CTQ131099 DDM131088:DDM131099 DNI131088:DNI131099 DXE131088:DXE131099 EHA131088:EHA131099 EQW131088:EQW131099 FAS131088:FAS131099 FKO131088:FKO131099 FUK131088:FUK131099 GEG131088:GEG131099 GOC131088:GOC131099 GXY131088:GXY131099 HHU131088:HHU131099 HRQ131088:HRQ131099 IBM131088:IBM131099 ILI131088:ILI131099 IVE131088:IVE131099 JFA131088:JFA131099 JOW131088:JOW131099 JYS131088:JYS131099 KIO131088:KIO131099 KSK131088:KSK131099 LCG131088:LCG131099 LMC131088:LMC131099 LVY131088:LVY131099 MFU131088:MFU131099 MPQ131088:MPQ131099 MZM131088:MZM131099 NJI131088:NJI131099 NTE131088:NTE131099 ODA131088:ODA131099 OMW131088:OMW131099 OWS131088:OWS131099 PGO131088:PGO131099 PQK131088:PQK131099 QAG131088:QAG131099 QKC131088:QKC131099 QTY131088:QTY131099 RDU131088:RDU131099 RNQ131088:RNQ131099 RXM131088:RXM131099 SHI131088:SHI131099 SRE131088:SRE131099 TBA131088:TBA131099 TKW131088:TKW131099 TUS131088:TUS131099 UEO131088:UEO131099 UOK131088:UOK131099 UYG131088:UYG131099 VIC131088:VIC131099 VRY131088:VRY131099 WBU131088:WBU131099 WLQ131088:WLQ131099 WVM131088:WVM131099 E196624:E196635 JA196624:JA196635 SW196624:SW196635 ACS196624:ACS196635 AMO196624:AMO196635 AWK196624:AWK196635 BGG196624:BGG196635 BQC196624:BQC196635 BZY196624:BZY196635 CJU196624:CJU196635 CTQ196624:CTQ196635 DDM196624:DDM196635 DNI196624:DNI196635 DXE196624:DXE196635 EHA196624:EHA196635 EQW196624:EQW196635 FAS196624:FAS196635 FKO196624:FKO196635 FUK196624:FUK196635 GEG196624:GEG196635 GOC196624:GOC196635 GXY196624:GXY196635 HHU196624:HHU196635 HRQ196624:HRQ196635 IBM196624:IBM196635 ILI196624:ILI196635 IVE196624:IVE196635 JFA196624:JFA196635 JOW196624:JOW196635 JYS196624:JYS196635 KIO196624:KIO196635 KSK196624:KSK196635 LCG196624:LCG196635 LMC196624:LMC196635 LVY196624:LVY196635 MFU196624:MFU196635 MPQ196624:MPQ196635 MZM196624:MZM196635 NJI196624:NJI196635 NTE196624:NTE196635 ODA196624:ODA196635 OMW196624:OMW196635 OWS196624:OWS196635 PGO196624:PGO196635 PQK196624:PQK196635 QAG196624:QAG196635 QKC196624:QKC196635 QTY196624:QTY196635 RDU196624:RDU196635 RNQ196624:RNQ196635 RXM196624:RXM196635 SHI196624:SHI196635 SRE196624:SRE196635 TBA196624:TBA196635 TKW196624:TKW196635 TUS196624:TUS196635 UEO196624:UEO196635 UOK196624:UOK196635 UYG196624:UYG196635 VIC196624:VIC196635 VRY196624:VRY196635 WBU196624:WBU196635 WLQ196624:WLQ196635 WVM196624:WVM196635 E262160:E262171 JA262160:JA262171 SW262160:SW262171 ACS262160:ACS262171 AMO262160:AMO262171 AWK262160:AWK262171 BGG262160:BGG262171 BQC262160:BQC262171 BZY262160:BZY262171 CJU262160:CJU262171 CTQ262160:CTQ262171 DDM262160:DDM262171 DNI262160:DNI262171 DXE262160:DXE262171 EHA262160:EHA262171 EQW262160:EQW262171 FAS262160:FAS262171 FKO262160:FKO262171 FUK262160:FUK262171 GEG262160:GEG262171 GOC262160:GOC262171 GXY262160:GXY262171 HHU262160:HHU262171 HRQ262160:HRQ262171 IBM262160:IBM262171 ILI262160:ILI262171 IVE262160:IVE262171 JFA262160:JFA262171 JOW262160:JOW262171 JYS262160:JYS262171 KIO262160:KIO262171 KSK262160:KSK262171 LCG262160:LCG262171 LMC262160:LMC262171 LVY262160:LVY262171 MFU262160:MFU262171 MPQ262160:MPQ262171 MZM262160:MZM262171 NJI262160:NJI262171 NTE262160:NTE262171 ODA262160:ODA262171 OMW262160:OMW262171 OWS262160:OWS262171 PGO262160:PGO262171 PQK262160:PQK262171 QAG262160:QAG262171 QKC262160:QKC262171 QTY262160:QTY262171 RDU262160:RDU262171 RNQ262160:RNQ262171 RXM262160:RXM262171 SHI262160:SHI262171 SRE262160:SRE262171 TBA262160:TBA262171 TKW262160:TKW262171 TUS262160:TUS262171 UEO262160:UEO262171 UOK262160:UOK262171 UYG262160:UYG262171 VIC262160:VIC262171 VRY262160:VRY262171 WBU262160:WBU262171 WLQ262160:WLQ262171 WVM262160:WVM262171 E327696:E327707 JA327696:JA327707 SW327696:SW327707 ACS327696:ACS327707 AMO327696:AMO327707 AWK327696:AWK327707 BGG327696:BGG327707 BQC327696:BQC327707 BZY327696:BZY327707 CJU327696:CJU327707 CTQ327696:CTQ327707 DDM327696:DDM327707 DNI327696:DNI327707 DXE327696:DXE327707 EHA327696:EHA327707 EQW327696:EQW327707 FAS327696:FAS327707 FKO327696:FKO327707 FUK327696:FUK327707 GEG327696:GEG327707 GOC327696:GOC327707 GXY327696:GXY327707 HHU327696:HHU327707 HRQ327696:HRQ327707 IBM327696:IBM327707 ILI327696:ILI327707 IVE327696:IVE327707 JFA327696:JFA327707 JOW327696:JOW327707 JYS327696:JYS327707 KIO327696:KIO327707 KSK327696:KSK327707 LCG327696:LCG327707 LMC327696:LMC327707 LVY327696:LVY327707 MFU327696:MFU327707 MPQ327696:MPQ327707 MZM327696:MZM327707 NJI327696:NJI327707 NTE327696:NTE327707 ODA327696:ODA327707 OMW327696:OMW327707 OWS327696:OWS327707 PGO327696:PGO327707 PQK327696:PQK327707 QAG327696:QAG327707 QKC327696:QKC327707 QTY327696:QTY327707 RDU327696:RDU327707 RNQ327696:RNQ327707 RXM327696:RXM327707 SHI327696:SHI327707 SRE327696:SRE327707 TBA327696:TBA327707 TKW327696:TKW327707 TUS327696:TUS327707 UEO327696:UEO327707 UOK327696:UOK327707 UYG327696:UYG327707 VIC327696:VIC327707 VRY327696:VRY327707 WBU327696:WBU327707 WLQ327696:WLQ327707 WVM327696:WVM327707 E393232:E393243 JA393232:JA393243 SW393232:SW393243 ACS393232:ACS393243 AMO393232:AMO393243 AWK393232:AWK393243 BGG393232:BGG393243 BQC393232:BQC393243 BZY393232:BZY393243 CJU393232:CJU393243 CTQ393232:CTQ393243 DDM393232:DDM393243 DNI393232:DNI393243 DXE393232:DXE393243 EHA393232:EHA393243 EQW393232:EQW393243 FAS393232:FAS393243 FKO393232:FKO393243 FUK393232:FUK393243 GEG393232:GEG393243 GOC393232:GOC393243 GXY393232:GXY393243 HHU393232:HHU393243 HRQ393232:HRQ393243 IBM393232:IBM393243 ILI393232:ILI393243 IVE393232:IVE393243 JFA393232:JFA393243 JOW393232:JOW393243 JYS393232:JYS393243 KIO393232:KIO393243 KSK393232:KSK393243 LCG393232:LCG393243 LMC393232:LMC393243 LVY393232:LVY393243 MFU393232:MFU393243 MPQ393232:MPQ393243 MZM393232:MZM393243 NJI393232:NJI393243 NTE393232:NTE393243 ODA393232:ODA393243 OMW393232:OMW393243 OWS393232:OWS393243 PGO393232:PGO393243 PQK393232:PQK393243 QAG393232:QAG393243 QKC393232:QKC393243 QTY393232:QTY393243 RDU393232:RDU393243 RNQ393232:RNQ393243 RXM393232:RXM393243 SHI393232:SHI393243 SRE393232:SRE393243 TBA393232:TBA393243 TKW393232:TKW393243 TUS393232:TUS393243 UEO393232:UEO393243 UOK393232:UOK393243 UYG393232:UYG393243 VIC393232:VIC393243 VRY393232:VRY393243 WBU393232:WBU393243 WLQ393232:WLQ393243 WVM393232:WVM393243 E458768:E458779 JA458768:JA458779 SW458768:SW458779 ACS458768:ACS458779 AMO458768:AMO458779 AWK458768:AWK458779 BGG458768:BGG458779 BQC458768:BQC458779 BZY458768:BZY458779 CJU458768:CJU458779 CTQ458768:CTQ458779 DDM458768:DDM458779 DNI458768:DNI458779 DXE458768:DXE458779 EHA458768:EHA458779 EQW458768:EQW458779 FAS458768:FAS458779 FKO458768:FKO458779 FUK458768:FUK458779 GEG458768:GEG458779 GOC458768:GOC458779 GXY458768:GXY458779 HHU458768:HHU458779 HRQ458768:HRQ458779 IBM458768:IBM458779 ILI458768:ILI458779 IVE458768:IVE458779 JFA458768:JFA458779 JOW458768:JOW458779 JYS458768:JYS458779 KIO458768:KIO458779 KSK458768:KSK458779 LCG458768:LCG458779 LMC458768:LMC458779 LVY458768:LVY458779 MFU458768:MFU458779 MPQ458768:MPQ458779 MZM458768:MZM458779 NJI458768:NJI458779 NTE458768:NTE458779 ODA458768:ODA458779 OMW458768:OMW458779 OWS458768:OWS458779 PGO458768:PGO458779 PQK458768:PQK458779 QAG458768:QAG458779 QKC458768:QKC458779 QTY458768:QTY458779 RDU458768:RDU458779 RNQ458768:RNQ458779 RXM458768:RXM458779 SHI458768:SHI458779 SRE458768:SRE458779 TBA458768:TBA458779 TKW458768:TKW458779 TUS458768:TUS458779 UEO458768:UEO458779 UOK458768:UOK458779 UYG458768:UYG458779 VIC458768:VIC458779 VRY458768:VRY458779 WBU458768:WBU458779 WLQ458768:WLQ458779 WVM458768:WVM458779 E524304:E524315 JA524304:JA524315 SW524304:SW524315 ACS524304:ACS524315 AMO524304:AMO524315 AWK524304:AWK524315 BGG524304:BGG524315 BQC524304:BQC524315 BZY524304:BZY524315 CJU524304:CJU524315 CTQ524304:CTQ524315 DDM524304:DDM524315 DNI524304:DNI524315 DXE524304:DXE524315 EHA524304:EHA524315 EQW524304:EQW524315 FAS524304:FAS524315 FKO524304:FKO524315 FUK524304:FUK524315 GEG524304:GEG524315 GOC524304:GOC524315 GXY524304:GXY524315 HHU524304:HHU524315 HRQ524304:HRQ524315 IBM524304:IBM524315 ILI524304:ILI524315 IVE524304:IVE524315 JFA524304:JFA524315 JOW524304:JOW524315 JYS524304:JYS524315 KIO524304:KIO524315 KSK524304:KSK524315 LCG524304:LCG524315 LMC524304:LMC524315 LVY524304:LVY524315 MFU524304:MFU524315 MPQ524304:MPQ524315 MZM524304:MZM524315 NJI524304:NJI524315 NTE524304:NTE524315 ODA524304:ODA524315 OMW524304:OMW524315 OWS524304:OWS524315 PGO524304:PGO524315 PQK524304:PQK524315 QAG524304:QAG524315 QKC524304:QKC524315 QTY524304:QTY524315 RDU524304:RDU524315 RNQ524304:RNQ524315 RXM524304:RXM524315 SHI524304:SHI524315 SRE524304:SRE524315 TBA524304:TBA524315 TKW524304:TKW524315 TUS524304:TUS524315 UEO524304:UEO524315 UOK524304:UOK524315 UYG524304:UYG524315 VIC524304:VIC524315 VRY524304:VRY524315 WBU524304:WBU524315 WLQ524304:WLQ524315 WVM524304:WVM524315 E589840:E589851 JA589840:JA589851 SW589840:SW589851 ACS589840:ACS589851 AMO589840:AMO589851 AWK589840:AWK589851 BGG589840:BGG589851 BQC589840:BQC589851 BZY589840:BZY589851 CJU589840:CJU589851 CTQ589840:CTQ589851 DDM589840:DDM589851 DNI589840:DNI589851 DXE589840:DXE589851 EHA589840:EHA589851 EQW589840:EQW589851 FAS589840:FAS589851 FKO589840:FKO589851 FUK589840:FUK589851 GEG589840:GEG589851 GOC589840:GOC589851 GXY589840:GXY589851 HHU589840:HHU589851 HRQ589840:HRQ589851 IBM589840:IBM589851 ILI589840:ILI589851 IVE589840:IVE589851 JFA589840:JFA589851 JOW589840:JOW589851 JYS589840:JYS589851 KIO589840:KIO589851 KSK589840:KSK589851 LCG589840:LCG589851 LMC589840:LMC589851 LVY589840:LVY589851 MFU589840:MFU589851 MPQ589840:MPQ589851 MZM589840:MZM589851 NJI589840:NJI589851 NTE589840:NTE589851 ODA589840:ODA589851 OMW589840:OMW589851 OWS589840:OWS589851 PGO589840:PGO589851 PQK589840:PQK589851 QAG589840:QAG589851 QKC589840:QKC589851 QTY589840:QTY589851 RDU589840:RDU589851 RNQ589840:RNQ589851 RXM589840:RXM589851 SHI589840:SHI589851 SRE589840:SRE589851 TBA589840:TBA589851 TKW589840:TKW589851 TUS589840:TUS589851 UEO589840:UEO589851 UOK589840:UOK589851 UYG589840:UYG589851 VIC589840:VIC589851 VRY589840:VRY589851 WBU589840:WBU589851 WLQ589840:WLQ589851 WVM589840:WVM589851 E655376:E655387 JA655376:JA655387 SW655376:SW655387 ACS655376:ACS655387 AMO655376:AMO655387 AWK655376:AWK655387 BGG655376:BGG655387 BQC655376:BQC655387 BZY655376:BZY655387 CJU655376:CJU655387 CTQ655376:CTQ655387 DDM655376:DDM655387 DNI655376:DNI655387 DXE655376:DXE655387 EHA655376:EHA655387 EQW655376:EQW655387 FAS655376:FAS655387 FKO655376:FKO655387 FUK655376:FUK655387 GEG655376:GEG655387 GOC655376:GOC655387 GXY655376:GXY655387 HHU655376:HHU655387 HRQ655376:HRQ655387 IBM655376:IBM655387 ILI655376:ILI655387 IVE655376:IVE655387 JFA655376:JFA655387 JOW655376:JOW655387 JYS655376:JYS655387 KIO655376:KIO655387 KSK655376:KSK655387 LCG655376:LCG655387 LMC655376:LMC655387 LVY655376:LVY655387 MFU655376:MFU655387 MPQ655376:MPQ655387 MZM655376:MZM655387 NJI655376:NJI655387 NTE655376:NTE655387 ODA655376:ODA655387 OMW655376:OMW655387 OWS655376:OWS655387 PGO655376:PGO655387 PQK655376:PQK655387 QAG655376:QAG655387 QKC655376:QKC655387 QTY655376:QTY655387 RDU655376:RDU655387 RNQ655376:RNQ655387 RXM655376:RXM655387 SHI655376:SHI655387 SRE655376:SRE655387 TBA655376:TBA655387 TKW655376:TKW655387 TUS655376:TUS655387 UEO655376:UEO655387 UOK655376:UOK655387 UYG655376:UYG655387 VIC655376:VIC655387 VRY655376:VRY655387 WBU655376:WBU655387 WLQ655376:WLQ655387 WVM655376:WVM655387 E720912:E720923 JA720912:JA720923 SW720912:SW720923 ACS720912:ACS720923 AMO720912:AMO720923 AWK720912:AWK720923 BGG720912:BGG720923 BQC720912:BQC720923 BZY720912:BZY720923 CJU720912:CJU720923 CTQ720912:CTQ720923 DDM720912:DDM720923 DNI720912:DNI720923 DXE720912:DXE720923 EHA720912:EHA720923 EQW720912:EQW720923 FAS720912:FAS720923 FKO720912:FKO720923 FUK720912:FUK720923 GEG720912:GEG720923 GOC720912:GOC720923 GXY720912:GXY720923 HHU720912:HHU720923 HRQ720912:HRQ720923 IBM720912:IBM720923 ILI720912:ILI720923 IVE720912:IVE720923 JFA720912:JFA720923 JOW720912:JOW720923 JYS720912:JYS720923 KIO720912:KIO720923 KSK720912:KSK720923 LCG720912:LCG720923 LMC720912:LMC720923 LVY720912:LVY720923 MFU720912:MFU720923 MPQ720912:MPQ720923 MZM720912:MZM720923 NJI720912:NJI720923 NTE720912:NTE720923 ODA720912:ODA720923 OMW720912:OMW720923 OWS720912:OWS720923 PGO720912:PGO720923 PQK720912:PQK720923 QAG720912:QAG720923 QKC720912:QKC720923 QTY720912:QTY720923 RDU720912:RDU720923 RNQ720912:RNQ720923 RXM720912:RXM720923 SHI720912:SHI720923 SRE720912:SRE720923 TBA720912:TBA720923 TKW720912:TKW720923 TUS720912:TUS720923 UEO720912:UEO720923 UOK720912:UOK720923 UYG720912:UYG720923 VIC720912:VIC720923 VRY720912:VRY720923 WBU720912:WBU720923 WLQ720912:WLQ720923 WVM720912:WVM720923 E786448:E786459 JA786448:JA786459 SW786448:SW786459 ACS786448:ACS786459 AMO786448:AMO786459 AWK786448:AWK786459 BGG786448:BGG786459 BQC786448:BQC786459 BZY786448:BZY786459 CJU786448:CJU786459 CTQ786448:CTQ786459 DDM786448:DDM786459 DNI786448:DNI786459 DXE786448:DXE786459 EHA786448:EHA786459 EQW786448:EQW786459 FAS786448:FAS786459 FKO786448:FKO786459 FUK786448:FUK786459 GEG786448:GEG786459 GOC786448:GOC786459 GXY786448:GXY786459 HHU786448:HHU786459 HRQ786448:HRQ786459 IBM786448:IBM786459 ILI786448:ILI786459 IVE786448:IVE786459 JFA786448:JFA786459 JOW786448:JOW786459 JYS786448:JYS786459 KIO786448:KIO786459 KSK786448:KSK786459 LCG786448:LCG786459 LMC786448:LMC786459 LVY786448:LVY786459 MFU786448:MFU786459 MPQ786448:MPQ786459 MZM786448:MZM786459 NJI786448:NJI786459 NTE786448:NTE786459 ODA786448:ODA786459 OMW786448:OMW786459 OWS786448:OWS786459 PGO786448:PGO786459 PQK786448:PQK786459 QAG786448:QAG786459 QKC786448:QKC786459 QTY786448:QTY786459 RDU786448:RDU786459 RNQ786448:RNQ786459 RXM786448:RXM786459 SHI786448:SHI786459 SRE786448:SRE786459 TBA786448:TBA786459 TKW786448:TKW786459 TUS786448:TUS786459 UEO786448:UEO786459 UOK786448:UOK786459 UYG786448:UYG786459 VIC786448:VIC786459 VRY786448:VRY786459 WBU786448:WBU786459 WLQ786448:WLQ786459 WVM786448:WVM786459 E851984:E851995 JA851984:JA851995 SW851984:SW851995 ACS851984:ACS851995 AMO851984:AMO851995 AWK851984:AWK851995 BGG851984:BGG851995 BQC851984:BQC851995 BZY851984:BZY851995 CJU851984:CJU851995 CTQ851984:CTQ851995 DDM851984:DDM851995 DNI851984:DNI851995 DXE851984:DXE851995 EHA851984:EHA851995 EQW851984:EQW851995 FAS851984:FAS851995 FKO851984:FKO851995 FUK851984:FUK851995 GEG851984:GEG851995 GOC851984:GOC851995 GXY851984:GXY851995 HHU851984:HHU851995 HRQ851984:HRQ851995 IBM851984:IBM851995 ILI851984:ILI851995 IVE851984:IVE851995 JFA851984:JFA851995 JOW851984:JOW851995 JYS851984:JYS851995 KIO851984:KIO851995 KSK851984:KSK851995 LCG851984:LCG851995 LMC851984:LMC851995 LVY851984:LVY851995 MFU851984:MFU851995 MPQ851984:MPQ851995 MZM851984:MZM851995 NJI851984:NJI851995 NTE851984:NTE851995 ODA851984:ODA851995 OMW851984:OMW851995 OWS851984:OWS851995 PGO851984:PGO851995 PQK851984:PQK851995 QAG851984:QAG851995 QKC851984:QKC851995 QTY851984:QTY851995 RDU851984:RDU851995 RNQ851984:RNQ851995 RXM851984:RXM851995 SHI851984:SHI851995 SRE851984:SRE851995 TBA851984:TBA851995 TKW851984:TKW851995 TUS851984:TUS851995 UEO851984:UEO851995 UOK851984:UOK851995 UYG851984:UYG851995 VIC851984:VIC851995 VRY851984:VRY851995 WBU851984:WBU851995 WLQ851984:WLQ851995 WVM851984:WVM851995 E917520:E917531 JA917520:JA917531 SW917520:SW917531 ACS917520:ACS917531 AMO917520:AMO917531 AWK917520:AWK917531 BGG917520:BGG917531 BQC917520:BQC917531 BZY917520:BZY917531 CJU917520:CJU917531 CTQ917520:CTQ917531 DDM917520:DDM917531 DNI917520:DNI917531 DXE917520:DXE917531 EHA917520:EHA917531 EQW917520:EQW917531 FAS917520:FAS917531 FKO917520:FKO917531 FUK917520:FUK917531 GEG917520:GEG917531 GOC917520:GOC917531 GXY917520:GXY917531 HHU917520:HHU917531 HRQ917520:HRQ917531 IBM917520:IBM917531 ILI917520:ILI917531 IVE917520:IVE917531 JFA917520:JFA917531 JOW917520:JOW917531 JYS917520:JYS917531 KIO917520:KIO917531 KSK917520:KSK917531 LCG917520:LCG917531 LMC917520:LMC917531 LVY917520:LVY917531 MFU917520:MFU917531 MPQ917520:MPQ917531 MZM917520:MZM917531 NJI917520:NJI917531 NTE917520:NTE917531 ODA917520:ODA917531 OMW917520:OMW917531 OWS917520:OWS917531 PGO917520:PGO917531 PQK917520:PQK917531 QAG917520:QAG917531 QKC917520:QKC917531 QTY917520:QTY917531 RDU917520:RDU917531 RNQ917520:RNQ917531 RXM917520:RXM917531 SHI917520:SHI917531 SRE917520:SRE917531 TBA917520:TBA917531 TKW917520:TKW917531 TUS917520:TUS917531 UEO917520:UEO917531 UOK917520:UOK917531 UYG917520:UYG917531 VIC917520:VIC917531 VRY917520:VRY917531 WBU917520:WBU917531 WLQ917520:WLQ917531 WVM917520:WVM917531 E983056:E983067 JA983056:JA983067 SW983056:SW983067 ACS983056:ACS983067 AMO983056:AMO983067 AWK983056:AWK983067 BGG983056:BGG983067 BQC983056:BQC983067 BZY983056:BZY983067 CJU983056:CJU983067 CTQ983056:CTQ983067 DDM983056:DDM983067 DNI983056:DNI983067 DXE983056:DXE983067 EHA983056:EHA983067 EQW983056:EQW983067 FAS983056:FAS983067 FKO983056:FKO983067 FUK983056:FUK983067 GEG983056:GEG983067 GOC983056:GOC983067 GXY983056:GXY983067 HHU983056:HHU983067 HRQ983056:HRQ983067 IBM983056:IBM983067 ILI983056:ILI983067 IVE983056:IVE983067 JFA983056:JFA983067 JOW983056:JOW983067 JYS983056:JYS983067 KIO983056:KIO983067 KSK983056:KSK983067 LCG983056:LCG983067 LMC983056:LMC983067 LVY983056:LVY983067 MFU983056:MFU983067 MPQ983056:MPQ983067 MZM983056:MZM983067 NJI983056:NJI983067 NTE983056:NTE983067 ODA983056:ODA983067 OMW983056:OMW983067 OWS983056:OWS983067 PGO983056:PGO983067 PQK983056:PQK983067 QAG983056:QAG983067 QKC983056:QKC983067 QTY983056:QTY983067 RDU983056:RDU983067 RNQ983056:RNQ983067 RXM983056:RXM983067 SHI983056:SHI983067 SRE983056:SRE983067 TBA983056:TBA983067 TKW983056:TKW983067 TUS983056:TUS983067 UEO983056:UEO983067 UOK983056:UOK983067 UYG983056:UYG983067 VIC983056:VIC983067 VRY983056:VRY983067 WBU983056:WBU983067 WLQ983056:WLQ983067 JA25:JA27 WVM25:WVM27 WLQ25:WLQ27 WBU25:WBU27 VRY25:VRY27 VIC25:VIC27 UYG25:UYG27 UOK25:UOK27 UEO25:UEO27 TUS25:TUS27 TKW25:TKW27 TBA25:TBA27 SRE25:SRE27 SHI25:SHI27 RXM25:RXM27 RNQ25:RNQ27 RDU25:RDU27 QTY25:QTY27 QKC25:QKC27 QAG25:QAG27 PQK25:PQK27 PGO25:PGO27 OWS25:OWS27 OMW25:OMW27 ODA25:ODA27 NTE25:NTE27 NJI25:NJI27 MZM25:MZM27 MPQ25:MPQ27 MFU25:MFU27 LVY25:LVY27 LMC25:LMC27 LCG25:LCG27 KSK25:KSK27 KIO25:KIO27 JYS25:JYS27 JOW25:JOW27 JFA25:JFA27 IVE25:IVE27 ILI25:ILI27 IBM25:IBM27 HRQ25:HRQ27 HHU25:HHU27 GXY25:GXY27 GOC25:GOC27 GEG25:GEG27 FUK25:FUK27 FKO25:FKO27 FAS25:FAS27 EQW25:EQW27 EHA25:EHA27 DXE25:DXE27 DNI25:DNI27 DDM25:DDM27 CTQ25:CTQ27 CJU25:CJU27 BZY25:BZY27 BQC25:BQC27 BGG25:BGG27 AWK25:AWK27 AMO25:AMO27 ACS25:ACS27 SW25:SW27 E24:E27"/>
  </dataValidation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W91"/>
  <sheetViews>
    <sheetView topLeftCell="A36" zoomScale="80" zoomScaleNormal="80" workbookViewId="0">
      <selection activeCell="J75" sqref="J75"/>
    </sheetView>
  </sheetViews>
  <sheetFormatPr baseColWidth="10" defaultRowHeight="12.75" x14ac:dyDescent="0.2"/>
  <cols>
    <col min="1" max="2" width="20.5703125" style="205" customWidth="1"/>
    <col min="3" max="3" width="11.42578125" style="205" customWidth="1"/>
    <col min="4" max="4" width="11.42578125" style="239" customWidth="1"/>
    <col min="5" max="5" width="11.42578125" style="240" customWidth="1"/>
    <col min="6" max="6" width="11.42578125" style="205" customWidth="1"/>
    <col min="7" max="7" width="48.28515625" style="205" customWidth="1"/>
    <col min="8" max="8" width="24.28515625" style="205" customWidth="1"/>
    <col min="9" max="9" width="19.5703125" style="205" customWidth="1"/>
    <col min="10" max="10" width="30" style="205" customWidth="1"/>
    <col min="11" max="11" width="26.42578125" style="205" customWidth="1"/>
    <col min="12" max="12" width="10.140625" style="205" bestFit="1" customWidth="1"/>
    <col min="13" max="13" width="4" style="205" bestFit="1" customWidth="1"/>
    <col min="14" max="14" width="12.85546875" style="205" bestFit="1" customWidth="1"/>
    <col min="15" max="15" width="21.7109375" style="205" bestFit="1" customWidth="1"/>
    <col min="16" max="17" width="21.28515625" style="205" bestFit="1" customWidth="1"/>
    <col min="18" max="20" width="20.5703125" style="205" bestFit="1" customWidth="1"/>
    <col min="21" max="23" width="17.28515625" style="205" bestFit="1" customWidth="1"/>
    <col min="24" max="257" width="11.5703125" style="205"/>
    <col min="258" max="258" width="20.5703125" style="205" customWidth="1"/>
    <col min="259" max="262" width="11.42578125" style="205" customWidth="1"/>
    <col min="263" max="263" width="21.140625" style="205" customWidth="1"/>
    <col min="264" max="264" width="20.85546875" style="205" customWidth="1"/>
    <col min="265" max="265" width="19.5703125" style="205" customWidth="1"/>
    <col min="266" max="267" width="21.5703125" style="205" customWidth="1"/>
    <col min="268" max="270" width="0" style="205" hidden="1" customWidth="1"/>
    <col min="271" max="513" width="11.5703125" style="205"/>
    <col min="514" max="514" width="20.5703125" style="205" customWidth="1"/>
    <col min="515" max="518" width="11.42578125" style="205" customWidth="1"/>
    <col min="519" max="519" width="21.140625" style="205" customWidth="1"/>
    <col min="520" max="520" width="20.85546875" style="205" customWidth="1"/>
    <col min="521" max="521" width="19.5703125" style="205" customWidth="1"/>
    <col min="522" max="523" width="21.5703125" style="205" customWidth="1"/>
    <col min="524" max="526" width="0" style="205" hidden="1" customWidth="1"/>
    <col min="527" max="769" width="11.5703125" style="205"/>
    <col min="770" max="770" width="20.5703125" style="205" customWidth="1"/>
    <col min="771" max="774" width="11.42578125" style="205" customWidth="1"/>
    <col min="775" max="775" width="21.140625" style="205" customWidth="1"/>
    <col min="776" max="776" width="20.85546875" style="205" customWidth="1"/>
    <col min="777" max="777" width="19.5703125" style="205" customWidth="1"/>
    <col min="778" max="779" width="21.5703125" style="205" customWidth="1"/>
    <col min="780" max="782" width="0" style="205" hidden="1" customWidth="1"/>
    <col min="783" max="1025" width="11.5703125" style="205"/>
    <col min="1026" max="1026" width="20.5703125" style="205" customWidth="1"/>
    <col min="1027" max="1030" width="11.42578125" style="205" customWidth="1"/>
    <col min="1031" max="1031" width="21.140625" style="205" customWidth="1"/>
    <col min="1032" max="1032" width="20.85546875" style="205" customWidth="1"/>
    <col min="1033" max="1033" width="19.5703125" style="205" customWidth="1"/>
    <col min="1034" max="1035" width="21.5703125" style="205" customWidth="1"/>
    <col min="1036" max="1038" width="0" style="205" hidden="1" customWidth="1"/>
    <col min="1039" max="1281" width="11.5703125" style="205"/>
    <col min="1282" max="1282" width="20.5703125" style="205" customWidth="1"/>
    <col min="1283" max="1286" width="11.42578125" style="205" customWidth="1"/>
    <col min="1287" max="1287" width="21.140625" style="205" customWidth="1"/>
    <col min="1288" max="1288" width="20.85546875" style="205" customWidth="1"/>
    <col min="1289" max="1289" width="19.5703125" style="205" customWidth="1"/>
    <col min="1290" max="1291" width="21.5703125" style="205" customWidth="1"/>
    <col min="1292" max="1294" width="0" style="205" hidden="1" customWidth="1"/>
    <col min="1295" max="1537" width="11.5703125" style="205"/>
    <col min="1538" max="1538" width="20.5703125" style="205" customWidth="1"/>
    <col min="1539" max="1542" width="11.42578125" style="205" customWidth="1"/>
    <col min="1543" max="1543" width="21.140625" style="205" customWidth="1"/>
    <col min="1544" max="1544" width="20.85546875" style="205" customWidth="1"/>
    <col min="1545" max="1545" width="19.5703125" style="205" customWidth="1"/>
    <col min="1546" max="1547" width="21.5703125" style="205" customWidth="1"/>
    <col min="1548" max="1550" width="0" style="205" hidden="1" customWidth="1"/>
    <col min="1551" max="1793" width="11.5703125" style="205"/>
    <col min="1794" max="1794" width="20.5703125" style="205" customWidth="1"/>
    <col min="1795" max="1798" width="11.42578125" style="205" customWidth="1"/>
    <col min="1799" max="1799" width="21.140625" style="205" customWidth="1"/>
    <col min="1800" max="1800" width="20.85546875" style="205" customWidth="1"/>
    <col min="1801" max="1801" width="19.5703125" style="205" customWidth="1"/>
    <col min="1802" max="1803" width="21.5703125" style="205" customWidth="1"/>
    <col min="1804" max="1806" width="0" style="205" hidden="1" customWidth="1"/>
    <col min="1807" max="2049" width="11.5703125" style="205"/>
    <col min="2050" max="2050" width="20.5703125" style="205" customWidth="1"/>
    <col min="2051" max="2054" width="11.42578125" style="205" customWidth="1"/>
    <col min="2055" max="2055" width="21.140625" style="205" customWidth="1"/>
    <col min="2056" max="2056" width="20.85546875" style="205" customWidth="1"/>
    <col min="2057" max="2057" width="19.5703125" style="205" customWidth="1"/>
    <col min="2058" max="2059" width="21.5703125" style="205" customWidth="1"/>
    <col min="2060" max="2062" width="0" style="205" hidden="1" customWidth="1"/>
    <col min="2063" max="2305" width="11.5703125" style="205"/>
    <col min="2306" max="2306" width="20.5703125" style="205" customWidth="1"/>
    <col min="2307" max="2310" width="11.42578125" style="205" customWidth="1"/>
    <col min="2311" max="2311" width="21.140625" style="205" customWidth="1"/>
    <col min="2312" max="2312" width="20.85546875" style="205" customWidth="1"/>
    <col min="2313" max="2313" width="19.5703125" style="205" customWidth="1"/>
    <col min="2314" max="2315" width="21.5703125" style="205" customWidth="1"/>
    <col min="2316" max="2318" width="0" style="205" hidden="1" customWidth="1"/>
    <col min="2319" max="2561" width="11.5703125" style="205"/>
    <col min="2562" max="2562" width="20.5703125" style="205" customWidth="1"/>
    <col min="2563" max="2566" width="11.42578125" style="205" customWidth="1"/>
    <col min="2567" max="2567" width="21.140625" style="205" customWidth="1"/>
    <col min="2568" max="2568" width="20.85546875" style="205" customWidth="1"/>
    <col min="2569" max="2569" width="19.5703125" style="205" customWidth="1"/>
    <col min="2570" max="2571" width="21.5703125" style="205" customWidth="1"/>
    <col min="2572" max="2574" width="0" style="205" hidden="1" customWidth="1"/>
    <col min="2575" max="2817" width="11.5703125" style="205"/>
    <col min="2818" max="2818" width="20.5703125" style="205" customWidth="1"/>
    <col min="2819" max="2822" width="11.42578125" style="205" customWidth="1"/>
    <col min="2823" max="2823" width="21.140625" style="205" customWidth="1"/>
    <col min="2824" max="2824" width="20.85546875" style="205" customWidth="1"/>
    <col min="2825" max="2825" width="19.5703125" style="205" customWidth="1"/>
    <col min="2826" max="2827" width="21.5703125" style="205" customWidth="1"/>
    <col min="2828" max="2830" width="0" style="205" hidden="1" customWidth="1"/>
    <col min="2831" max="3073" width="11.5703125" style="205"/>
    <col min="3074" max="3074" width="20.5703125" style="205" customWidth="1"/>
    <col min="3075" max="3078" width="11.42578125" style="205" customWidth="1"/>
    <col min="3079" max="3079" width="21.140625" style="205" customWidth="1"/>
    <col min="3080" max="3080" width="20.85546875" style="205" customWidth="1"/>
    <col min="3081" max="3081" width="19.5703125" style="205" customWidth="1"/>
    <col min="3082" max="3083" width="21.5703125" style="205" customWidth="1"/>
    <col min="3084" max="3086" width="0" style="205" hidden="1" customWidth="1"/>
    <col min="3087" max="3329" width="11.5703125" style="205"/>
    <col min="3330" max="3330" width="20.5703125" style="205" customWidth="1"/>
    <col min="3331" max="3334" width="11.42578125" style="205" customWidth="1"/>
    <col min="3335" max="3335" width="21.140625" style="205" customWidth="1"/>
    <col min="3336" max="3336" width="20.85546875" style="205" customWidth="1"/>
    <col min="3337" max="3337" width="19.5703125" style="205" customWidth="1"/>
    <col min="3338" max="3339" width="21.5703125" style="205" customWidth="1"/>
    <col min="3340" max="3342" width="0" style="205" hidden="1" customWidth="1"/>
    <col min="3343" max="3585" width="11.5703125" style="205"/>
    <col min="3586" max="3586" width="20.5703125" style="205" customWidth="1"/>
    <col min="3587" max="3590" width="11.42578125" style="205" customWidth="1"/>
    <col min="3591" max="3591" width="21.140625" style="205" customWidth="1"/>
    <col min="3592" max="3592" width="20.85546875" style="205" customWidth="1"/>
    <col min="3593" max="3593" width="19.5703125" style="205" customWidth="1"/>
    <col min="3594" max="3595" width="21.5703125" style="205" customWidth="1"/>
    <col min="3596" max="3598" width="0" style="205" hidden="1" customWidth="1"/>
    <col min="3599" max="3841" width="11.5703125" style="205"/>
    <col min="3842" max="3842" width="20.5703125" style="205" customWidth="1"/>
    <col min="3843" max="3846" width="11.42578125" style="205" customWidth="1"/>
    <col min="3847" max="3847" width="21.140625" style="205" customWidth="1"/>
    <col min="3848" max="3848" width="20.85546875" style="205" customWidth="1"/>
    <col min="3849" max="3849" width="19.5703125" style="205" customWidth="1"/>
    <col min="3850" max="3851" width="21.5703125" style="205" customWidth="1"/>
    <col min="3852" max="3854" width="0" style="205" hidden="1" customWidth="1"/>
    <col min="3855" max="4097" width="11.5703125" style="205"/>
    <col min="4098" max="4098" width="20.5703125" style="205" customWidth="1"/>
    <col min="4099" max="4102" width="11.42578125" style="205" customWidth="1"/>
    <col min="4103" max="4103" width="21.140625" style="205" customWidth="1"/>
    <col min="4104" max="4104" width="20.85546875" style="205" customWidth="1"/>
    <col min="4105" max="4105" width="19.5703125" style="205" customWidth="1"/>
    <col min="4106" max="4107" width="21.5703125" style="205" customWidth="1"/>
    <col min="4108" max="4110" width="0" style="205" hidden="1" customWidth="1"/>
    <col min="4111" max="4353" width="11.5703125" style="205"/>
    <col min="4354" max="4354" width="20.5703125" style="205" customWidth="1"/>
    <col min="4355" max="4358" width="11.42578125" style="205" customWidth="1"/>
    <col min="4359" max="4359" width="21.140625" style="205" customWidth="1"/>
    <col min="4360" max="4360" width="20.85546875" style="205" customWidth="1"/>
    <col min="4361" max="4361" width="19.5703125" style="205" customWidth="1"/>
    <col min="4362" max="4363" width="21.5703125" style="205" customWidth="1"/>
    <col min="4364" max="4366" width="0" style="205" hidden="1" customWidth="1"/>
    <col min="4367" max="4609" width="11.5703125" style="205"/>
    <col min="4610" max="4610" width="20.5703125" style="205" customWidth="1"/>
    <col min="4611" max="4614" width="11.42578125" style="205" customWidth="1"/>
    <col min="4615" max="4615" width="21.140625" style="205" customWidth="1"/>
    <col min="4616" max="4616" width="20.85546875" style="205" customWidth="1"/>
    <col min="4617" max="4617" width="19.5703125" style="205" customWidth="1"/>
    <col min="4618" max="4619" width="21.5703125" style="205" customWidth="1"/>
    <col min="4620" max="4622" width="0" style="205" hidden="1" customWidth="1"/>
    <col min="4623" max="4865" width="11.5703125" style="205"/>
    <col min="4866" max="4866" width="20.5703125" style="205" customWidth="1"/>
    <col min="4867" max="4870" width="11.42578125" style="205" customWidth="1"/>
    <col min="4871" max="4871" width="21.140625" style="205" customWidth="1"/>
    <col min="4872" max="4872" width="20.85546875" style="205" customWidth="1"/>
    <col min="4873" max="4873" width="19.5703125" style="205" customWidth="1"/>
    <col min="4874" max="4875" width="21.5703125" style="205" customWidth="1"/>
    <col min="4876" max="4878" width="0" style="205" hidden="1" customWidth="1"/>
    <col min="4879" max="5121" width="11.5703125" style="205"/>
    <col min="5122" max="5122" width="20.5703125" style="205" customWidth="1"/>
    <col min="5123" max="5126" width="11.42578125" style="205" customWidth="1"/>
    <col min="5127" max="5127" width="21.140625" style="205" customWidth="1"/>
    <col min="5128" max="5128" width="20.85546875" style="205" customWidth="1"/>
    <col min="5129" max="5129" width="19.5703125" style="205" customWidth="1"/>
    <col min="5130" max="5131" width="21.5703125" style="205" customWidth="1"/>
    <col min="5132" max="5134" width="0" style="205" hidden="1" customWidth="1"/>
    <col min="5135" max="5377" width="11.5703125" style="205"/>
    <col min="5378" max="5378" width="20.5703125" style="205" customWidth="1"/>
    <col min="5379" max="5382" width="11.42578125" style="205" customWidth="1"/>
    <col min="5383" max="5383" width="21.140625" style="205" customWidth="1"/>
    <col min="5384" max="5384" width="20.85546875" style="205" customWidth="1"/>
    <col min="5385" max="5385" width="19.5703125" style="205" customWidth="1"/>
    <col min="5386" max="5387" width="21.5703125" style="205" customWidth="1"/>
    <col min="5388" max="5390" width="0" style="205" hidden="1" customWidth="1"/>
    <col min="5391" max="5633" width="11.5703125" style="205"/>
    <col min="5634" max="5634" width="20.5703125" style="205" customWidth="1"/>
    <col min="5635" max="5638" width="11.42578125" style="205" customWidth="1"/>
    <col min="5639" max="5639" width="21.140625" style="205" customWidth="1"/>
    <col min="5640" max="5640" width="20.85546875" style="205" customWidth="1"/>
    <col min="5641" max="5641" width="19.5703125" style="205" customWidth="1"/>
    <col min="5642" max="5643" width="21.5703125" style="205" customWidth="1"/>
    <col min="5644" max="5646" width="0" style="205" hidden="1" customWidth="1"/>
    <col min="5647" max="5889" width="11.5703125" style="205"/>
    <col min="5890" max="5890" width="20.5703125" style="205" customWidth="1"/>
    <col min="5891" max="5894" width="11.42578125" style="205" customWidth="1"/>
    <col min="5895" max="5895" width="21.140625" style="205" customWidth="1"/>
    <col min="5896" max="5896" width="20.85546875" style="205" customWidth="1"/>
    <col min="5897" max="5897" width="19.5703125" style="205" customWidth="1"/>
    <col min="5898" max="5899" width="21.5703125" style="205" customWidth="1"/>
    <col min="5900" max="5902" width="0" style="205" hidden="1" customWidth="1"/>
    <col min="5903" max="6145" width="11.5703125" style="205"/>
    <col min="6146" max="6146" width="20.5703125" style="205" customWidth="1"/>
    <col min="6147" max="6150" width="11.42578125" style="205" customWidth="1"/>
    <col min="6151" max="6151" width="21.140625" style="205" customWidth="1"/>
    <col min="6152" max="6152" width="20.85546875" style="205" customWidth="1"/>
    <col min="6153" max="6153" width="19.5703125" style="205" customWidth="1"/>
    <col min="6154" max="6155" width="21.5703125" style="205" customWidth="1"/>
    <col min="6156" max="6158" width="0" style="205" hidden="1" customWidth="1"/>
    <col min="6159" max="6401" width="11.5703125" style="205"/>
    <col min="6402" max="6402" width="20.5703125" style="205" customWidth="1"/>
    <col min="6403" max="6406" width="11.42578125" style="205" customWidth="1"/>
    <col min="6407" max="6407" width="21.140625" style="205" customWidth="1"/>
    <col min="6408" max="6408" width="20.85546875" style="205" customWidth="1"/>
    <col min="6409" max="6409" width="19.5703125" style="205" customWidth="1"/>
    <col min="6410" max="6411" width="21.5703125" style="205" customWidth="1"/>
    <col min="6412" max="6414" width="0" style="205" hidden="1" customWidth="1"/>
    <col min="6415" max="6657" width="11.5703125" style="205"/>
    <col min="6658" max="6658" width="20.5703125" style="205" customWidth="1"/>
    <col min="6659" max="6662" width="11.42578125" style="205" customWidth="1"/>
    <col min="6663" max="6663" width="21.140625" style="205" customWidth="1"/>
    <col min="6664" max="6664" width="20.85546875" style="205" customWidth="1"/>
    <col min="6665" max="6665" width="19.5703125" style="205" customWidth="1"/>
    <col min="6666" max="6667" width="21.5703125" style="205" customWidth="1"/>
    <col min="6668" max="6670" width="0" style="205" hidden="1" customWidth="1"/>
    <col min="6671" max="6913" width="11.5703125" style="205"/>
    <col min="6914" max="6914" width="20.5703125" style="205" customWidth="1"/>
    <col min="6915" max="6918" width="11.42578125" style="205" customWidth="1"/>
    <col min="6919" max="6919" width="21.140625" style="205" customWidth="1"/>
    <col min="6920" max="6920" width="20.85546875" style="205" customWidth="1"/>
    <col min="6921" max="6921" width="19.5703125" style="205" customWidth="1"/>
    <col min="6922" max="6923" width="21.5703125" style="205" customWidth="1"/>
    <col min="6924" max="6926" width="0" style="205" hidden="1" customWidth="1"/>
    <col min="6927" max="7169" width="11.5703125" style="205"/>
    <col min="7170" max="7170" width="20.5703125" style="205" customWidth="1"/>
    <col min="7171" max="7174" width="11.42578125" style="205" customWidth="1"/>
    <col min="7175" max="7175" width="21.140625" style="205" customWidth="1"/>
    <col min="7176" max="7176" width="20.85546875" style="205" customWidth="1"/>
    <col min="7177" max="7177" width="19.5703125" style="205" customWidth="1"/>
    <col min="7178" max="7179" width="21.5703125" style="205" customWidth="1"/>
    <col min="7180" max="7182" width="0" style="205" hidden="1" customWidth="1"/>
    <col min="7183" max="7425" width="11.5703125" style="205"/>
    <col min="7426" max="7426" width="20.5703125" style="205" customWidth="1"/>
    <col min="7427" max="7430" width="11.42578125" style="205" customWidth="1"/>
    <col min="7431" max="7431" width="21.140625" style="205" customWidth="1"/>
    <col min="7432" max="7432" width="20.85546875" style="205" customWidth="1"/>
    <col min="7433" max="7433" width="19.5703125" style="205" customWidth="1"/>
    <col min="7434" max="7435" width="21.5703125" style="205" customWidth="1"/>
    <col min="7436" max="7438" width="0" style="205" hidden="1" customWidth="1"/>
    <col min="7439" max="7681" width="11.5703125" style="205"/>
    <col min="7682" max="7682" width="20.5703125" style="205" customWidth="1"/>
    <col min="7683" max="7686" width="11.42578125" style="205" customWidth="1"/>
    <col min="7687" max="7687" width="21.140625" style="205" customWidth="1"/>
    <col min="7688" max="7688" width="20.85546875" style="205" customWidth="1"/>
    <col min="7689" max="7689" width="19.5703125" style="205" customWidth="1"/>
    <col min="7690" max="7691" width="21.5703125" style="205" customWidth="1"/>
    <col min="7692" max="7694" width="0" style="205" hidden="1" customWidth="1"/>
    <col min="7695" max="7937" width="11.5703125" style="205"/>
    <col min="7938" max="7938" width="20.5703125" style="205" customWidth="1"/>
    <col min="7939" max="7942" width="11.42578125" style="205" customWidth="1"/>
    <col min="7943" max="7943" width="21.140625" style="205" customWidth="1"/>
    <col min="7944" max="7944" width="20.85546875" style="205" customWidth="1"/>
    <col min="7945" max="7945" width="19.5703125" style="205" customWidth="1"/>
    <col min="7946" max="7947" width="21.5703125" style="205" customWidth="1"/>
    <col min="7948" max="7950" width="0" style="205" hidden="1" customWidth="1"/>
    <col min="7951" max="8193" width="11.5703125" style="205"/>
    <col min="8194" max="8194" width="20.5703125" style="205" customWidth="1"/>
    <col min="8195" max="8198" width="11.42578125" style="205" customWidth="1"/>
    <col min="8199" max="8199" width="21.140625" style="205" customWidth="1"/>
    <col min="8200" max="8200" width="20.85546875" style="205" customWidth="1"/>
    <col min="8201" max="8201" width="19.5703125" style="205" customWidth="1"/>
    <col min="8202" max="8203" width="21.5703125" style="205" customWidth="1"/>
    <col min="8204" max="8206" width="0" style="205" hidden="1" customWidth="1"/>
    <col min="8207" max="8449" width="11.5703125" style="205"/>
    <col min="8450" max="8450" width="20.5703125" style="205" customWidth="1"/>
    <col min="8451" max="8454" width="11.42578125" style="205" customWidth="1"/>
    <col min="8455" max="8455" width="21.140625" style="205" customWidth="1"/>
    <col min="8456" max="8456" width="20.85546875" style="205" customWidth="1"/>
    <col min="8457" max="8457" width="19.5703125" style="205" customWidth="1"/>
    <col min="8458" max="8459" width="21.5703125" style="205" customWidth="1"/>
    <col min="8460" max="8462" width="0" style="205" hidden="1" customWidth="1"/>
    <col min="8463" max="8705" width="11.5703125" style="205"/>
    <col min="8706" max="8706" width="20.5703125" style="205" customWidth="1"/>
    <col min="8707" max="8710" width="11.42578125" style="205" customWidth="1"/>
    <col min="8711" max="8711" width="21.140625" style="205" customWidth="1"/>
    <col min="8712" max="8712" width="20.85546875" style="205" customWidth="1"/>
    <col min="8713" max="8713" width="19.5703125" style="205" customWidth="1"/>
    <col min="8714" max="8715" width="21.5703125" style="205" customWidth="1"/>
    <col min="8716" max="8718" width="0" style="205" hidden="1" customWidth="1"/>
    <col min="8719" max="8961" width="11.5703125" style="205"/>
    <col min="8962" max="8962" width="20.5703125" style="205" customWidth="1"/>
    <col min="8963" max="8966" width="11.42578125" style="205" customWidth="1"/>
    <col min="8967" max="8967" width="21.140625" style="205" customWidth="1"/>
    <col min="8968" max="8968" width="20.85546875" style="205" customWidth="1"/>
    <col min="8969" max="8969" width="19.5703125" style="205" customWidth="1"/>
    <col min="8970" max="8971" width="21.5703125" style="205" customWidth="1"/>
    <col min="8972" max="8974" width="0" style="205" hidden="1" customWidth="1"/>
    <col min="8975" max="9217" width="11.5703125" style="205"/>
    <col min="9218" max="9218" width="20.5703125" style="205" customWidth="1"/>
    <col min="9219" max="9222" width="11.42578125" style="205" customWidth="1"/>
    <col min="9223" max="9223" width="21.140625" style="205" customWidth="1"/>
    <col min="9224" max="9224" width="20.85546875" style="205" customWidth="1"/>
    <col min="9225" max="9225" width="19.5703125" style="205" customWidth="1"/>
    <col min="9226" max="9227" width="21.5703125" style="205" customWidth="1"/>
    <col min="9228" max="9230" width="0" style="205" hidden="1" customWidth="1"/>
    <col min="9231" max="9473" width="11.5703125" style="205"/>
    <col min="9474" max="9474" width="20.5703125" style="205" customWidth="1"/>
    <col min="9475" max="9478" width="11.42578125" style="205" customWidth="1"/>
    <col min="9479" max="9479" width="21.140625" style="205" customWidth="1"/>
    <col min="9480" max="9480" width="20.85546875" style="205" customWidth="1"/>
    <col min="9481" max="9481" width="19.5703125" style="205" customWidth="1"/>
    <col min="9482" max="9483" width="21.5703125" style="205" customWidth="1"/>
    <col min="9484" max="9486" width="0" style="205" hidden="1" customWidth="1"/>
    <col min="9487" max="9729" width="11.5703125" style="205"/>
    <col min="9730" max="9730" width="20.5703125" style="205" customWidth="1"/>
    <col min="9731" max="9734" width="11.42578125" style="205" customWidth="1"/>
    <col min="9735" max="9735" width="21.140625" style="205" customWidth="1"/>
    <col min="9736" max="9736" width="20.85546875" style="205" customWidth="1"/>
    <col min="9737" max="9737" width="19.5703125" style="205" customWidth="1"/>
    <col min="9738" max="9739" width="21.5703125" style="205" customWidth="1"/>
    <col min="9740" max="9742" width="0" style="205" hidden="1" customWidth="1"/>
    <col min="9743" max="9985" width="11.5703125" style="205"/>
    <col min="9986" max="9986" width="20.5703125" style="205" customWidth="1"/>
    <col min="9987" max="9990" width="11.42578125" style="205" customWidth="1"/>
    <col min="9991" max="9991" width="21.140625" style="205" customWidth="1"/>
    <col min="9992" max="9992" width="20.85546875" style="205" customWidth="1"/>
    <col min="9993" max="9993" width="19.5703125" style="205" customWidth="1"/>
    <col min="9994" max="9995" width="21.5703125" style="205" customWidth="1"/>
    <col min="9996" max="9998" width="0" style="205" hidden="1" customWidth="1"/>
    <col min="9999" max="10241" width="11.5703125" style="205"/>
    <col min="10242" max="10242" width="20.5703125" style="205" customWidth="1"/>
    <col min="10243" max="10246" width="11.42578125" style="205" customWidth="1"/>
    <col min="10247" max="10247" width="21.140625" style="205" customWidth="1"/>
    <col min="10248" max="10248" width="20.85546875" style="205" customWidth="1"/>
    <col min="10249" max="10249" width="19.5703125" style="205" customWidth="1"/>
    <col min="10250" max="10251" width="21.5703125" style="205" customWidth="1"/>
    <col min="10252" max="10254" width="0" style="205" hidden="1" customWidth="1"/>
    <col min="10255" max="10497" width="11.5703125" style="205"/>
    <col min="10498" max="10498" width="20.5703125" style="205" customWidth="1"/>
    <col min="10499" max="10502" width="11.42578125" style="205" customWidth="1"/>
    <col min="10503" max="10503" width="21.140625" style="205" customWidth="1"/>
    <col min="10504" max="10504" width="20.85546875" style="205" customWidth="1"/>
    <col min="10505" max="10505" width="19.5703125" style="205" customWidth="1"/>
    <col min="10506" max="10507" width="21.5703125" style="205" customWidth="1"/>
    <col min="10508" max="10510" width="0" style="205" hidden="1" customWidth="1"/>
    <col min="10511" max="10753" width="11.5703125" style="205"/>
    <col min="10754" max="10754" width="20.5703125" style="205" customWidth="1"/>
    <col min="10755" max="10758" width="11.42578125" style="205" customWidth="1"/>
    <col min="10759" max="10759" width="21.140625" style="205" customWidth="1"/>
    <col min="10760" max="10760" width="20.85546875" style="205" customWidth="1"/>
    <col min="10761" max="10761" width="19.5703125" style="205" customWidth="1"/>
    <col min="10762" max="10763" width="21.5703125" style="205" customWidth="1"/>
    <col min="10764" max="10766" width="0" style="205" hidden="1" customWidth="1"/>
    <col min="10767" max="11009" width="11.5703125" style="205"/>
    <col min="11010" max="11010" width="20.5703125" style="205" customWidth="1"/>
    <col min="11011" max="11014" width="11.42578125" style="205" customWidth="1"/>
    <col min="11015" max="11015" width="21.140625" style="205" customWidth="1"/>
    <col min="11016" max="11016" width="20.85546875" style="205" customWidth="1"/>
    <col min="11017" max="11017" width="19.5703125" style="205" customWidth="1"/>
    <col min="11018" max="11019" width="21.5703125" style="205" customWidth="1"/>
    <col min="11020" max="11022" width="0" style="205" hidden="1" customWidth="1"/>
    <col min="11023" max="11265" width="11.5703125" style="205"/>
    <col min="11266" max="11266" width="20.5703125" style="205" customWidth="1"/>
    <col min="11267" max="11270" width="11.42578125" style="205" customWidth="1"/>
    <col min="11271" max="11271" width="21.140625" style="205" customWidth="1"/>
    <col min="11272" max="11272" width="20.85546875" style="205" customWidth="1"/>
    <col min="11273" max="11273" width="19.5703125" style="205" customWidth="1"/>
    <col min="11274" max="11275" width="21.5703125" style="205" customWidth="1"/>
    <col min="11276" max="11278" width="0" style="205" hidden="1" customWidth="1"/>
    <col min="11279" max="11521" width="11.5703125" style="205"/>
    <col min="11522" max="11522" width="20.5703125" style="205" customWidth="1"/>
    <col min="11523" max="11526" width="11.42578125" style="205" customWidth="1"/>
    <col min="11527" max="11527" width="21.140625" style="205" customWidth="1"/>
    <col min="11528" max="11528" width="20.85546875" style="205" customWidth="1"/>
    <col min="11529" max="11529" width="19.5703125" style="205" customWidth="1"/>
    <col min="11530" max="11531" width="21.5703125" style="205" customWidth="1"/>
    <col min="11532" max="11534" width="0" style="205" hidden="1" customWidth="1"/>
    <col min="11535" max="11777" width="11.5703125" style="205"/>
    <col min="11778" max="11778" width="20.5703125" style="205" customWidth="1"/>
    <col min="11779" max="11782" width="11.42578125" style="205" customWidth="1"/>
    <col min="11783" max="11783" width="21.140625" style="205" customWidth="1"/>
    <col min="11784" max="11784" width="20.85546875" style="205" customWidth="1"/>
    <col min="11785" max="11785" width="19.5703125" style="205" customWidth="1"/>
    <col min="11786" max="11787" width="21.5703125" style="205" customWidth="1"/>
    <col min="11788" max="11790" width="0" style="205" hidden="1" customWidth="1"/>
    <col min="11791" max="12033" width="11.5703125" style="205"/>
    <col min="12034" max="12034" width="20.5703125" style="205" customWidth="1"/>
    <col min="12035" max="12038" width="11.42578125" style="205" customWidth="1"/>
    <col min="12039" max="12039" width="21.140625" style="205" customWidth="1"/>
    <col min="12040" max="12040" width="20.85546875" style="205" customWidth="1"/>
    <col min="12041" max="12041" width="19.5703125" style="205" customWidth="1"/>
    <col min="12042" max="12043" width="21.5703125" style="205" customWidth="1"/>
    <col min="12044" max="12046" width="0" style="205" hidden="1" customWidth="1"/>
    <col min="12047" max="12289" width="11.5703125" style="205"/>
    <col min="12290" max="12290" width="20.5703125" style="205" customWidth="1"/>
    <col min="12291" max="12294" width="11.42578125" style="205" customWidth="1"/>
    <col min="12295" max="12295" width="21.140625" style="205" customWidth="1"/>
    <col min="12296" max="12296" width="20.85546875" style="205" customWidth="1"/>
    <col min="12297" max="12297" width="19.5703125" style="205" customWidth="1"/>
    <col min="12298" max="12299" width="21.5703125" style="205" customWidth="1"/>
    <col min="12300" max="12302" width="0" style="205" hidden="1" customWidth="1"/>
    <col min="12303" max="12545" width="11.5703125" style="205"/>
    <col min="12546" max="12546" width="20.5703125" style="205" customWidth="1"/>
    <col min="12547" max="12550" width="11.42578125" style="205" customWidth="1"/>
    <col min="12551" max="12551" width="21.140625" style="205" customWidth="1"/>
    <col min="12552" max="12552" width="20.85546875" style="205" customWidth="1"/>
    <col min="12553" max="12553" width="19.5703125" style="205" customWidth="1"/>
    <col min="12554" max="12555" width="21.5703125" style="205" customWidth="1"/>
    <col min="12556" max="12558" width="0" style="205" hidden="1" customWidth="1"/>
    <col min="12559" max="12801" width="11.5703125" style="205"/>
    <col min="12802" max="12802" width="20.5703125" style="205" customWidth="1"/>
    <col min="12803" max="12806" width="11.42578125" style="205" customWidth="1"/>
    <col min="12807" max="12807" width="21.140625" style="205" customWidth="1"/>
    <col min="12808" max="12808" width="20.85546875" style="205" customWidth="1"/>
    <col min="12809" max="12809" width="19.5703125" style="205" customWidth="1"/>
    <col min="12810" max="12811" width="21.5703125" style="205" customWidth="1"/>
    <col min="12812" max="12814" width="0" style="205" hidden="1" customWidth="1"/>
    <col min="12815" max="13057" width="11.5703125" style="205"/>
    <col min="13058" max="13058" width="20.5703125" style="205" customWidth="1"/>
    <col min="13059" max="13062" width="11.42578125" style="205" customWidth="1"/>
    <col min="13063" max="13063" width="21.140625" style="205" customWidth="1"/>
    <col min="13064" max="13064" width="20.85546875" style="205" customWidth="1"/>
    <col min="13065" max="13065" width="19.5703125" style="205" customWidth="1"/>
    <col min="13066" max="13067" width="21.5703125" style="205" customWidth="1"/>
    <col min="13068" max="13070" width="0" style="205" hidden="1" customWidth="1"/>
    <col min="13071" max="13313" width="11.5703125" style="205"/>
    <col min="13314" max="13314" width="20.5703125" style="205" customWidth="1"/>
    <col min="13315" max="13318" width="11.42578125" style="205" customWidth="1"/>
    <col min="13319" max="13319" width="21.140625" style="205" customWidth="1"/>
    <col min="13320" max="13320" width="20.85546875" style="205" customWidth="1"/>
    <col min="13321" max="13321" width="19.5703125" style="205" customWidth="1"/>
    <col min="13322" max="13323" width="21.5703125" style="205" customWidth="1"/>
    <col min="13324" max="13326" width="0" style="205" hidden="1" customWidth="1"/>
    <col min="13327" max="13569" width="11.5703125" style="205"/>
    <col min="13570" max="13570" width="20.5703125" style="205" customWidth="1"/>
    <col min="13571" max="13574" width="11.42578125" style="205" customWidth="1"/>
    <col min="13575" max="13575" width="21.140625" style="205" customWidth="1"/>
    <col min="13576" max="13576" width="20.85546875" style="205" customWidth="1"/>
    <col min="13577" max="13577" width="19.5703125" style="205" customWidth="1"/>
    <col min="13578" max="13579" width="21.5703125" style="205" customWidth="1"/>
    <col min="13580" max="13582" width="0" style="205" hidden="1" customWidth="1"/>
    <col min="13583" max="13825" width="11.5703125" style="205"/>
    <col min="13826" max="13826" width="20.5703125" style="205" customWidth="1"/>
    <col min="13827" max="13830" width="11.42578125" style="205" customWidth="1"/>
    <col min="13831" max="13831" width="21.140625" style="205" customWidth="1"/>
    <col min="13832" max="13832" width="20.85546875" style="205" customWidth="1"/>
    <col min="13833" max="13833" width="19.5703125" style="205" customWidth="1"/>
    <col min="13834" max="13835" width="21.5703125" style="205" customWidth="1"/>
    <col min="13836" max="13838" width="0" style="205" hidden="1" customWidth="1"/>
    <col min="13839" max="14081" width="11.5703125" style="205"/>
    <col min="14082" max="14082" width="20.5703125" style="205" customWidth="1"/>
    <col min="14083" max="14086" width="11.42578125" style="205" customWidth="1"/>
    <col min="14087" max="14087" width="21.140625" style="205" customWidth="1"/>
    <col min="14088" max="14088" width="20.85546875" style="205" customWidth="1"/>
    <col min="14089" max="14089" width="19.5703125" style="205" customWidth="1"/>
    <col min="14090" max="14091" width="21.5703125" style="205" customWidth="1"/>
    <col min="14092" max="14094" width="0" style="205" hidden="1" customWidth="1"/>
    <col min="14095" max="14337" width="11.5703125" style="205"/>
    <col min="14338" max="14338" width="20.5703125" style="205" customWidth="1"/>
    <col min="14339" max="14342" width="11.42578125" style="205" customWidth="1"/>
    <col min="14343" max="14343" width="21.140625" style="205" customWidth="1"/>
    <col min="14344" max="14344" width="20.85546875" style="205" customWidth="1"/>
    <col min="14345" max="14345" width="19.5703125" style="205" customWidth="1"/>
    <col min="14346" max="14347" width="21.5703125" style="205" customWidth="1"/>
    <col min="14348" max="14350" width="0" style="205" hidden="1" customWidth="1"/>
    <col min="14351" max="14593" width="11.5703125" style="205"/>
    <col min="14594" max="14594" width="20.5703125" style="205" customWidth="1"/>
    <col min="14595" max="14598" width="11.42578125" style="205" customWidth="1"/>
    <col min="14599" max="14599" width="21.140625" style="205" customWidth="1"/>
    <col min="14600" max="14600" width="20.85546875" style="205" customWidth="1"/>
    <col min="14601" max="14601" width="19.5703125" style="205" customWidth="1"/>
    <col min="14602" max="14603" width="21.5703125" style="205" customWidth="1"/>
    <col min="14604" max="14606" width="0" style="205" hidden="1" customWidth="1"/>
    <col min="14607" max="14849" width="11.5703125" style="205"/>
    <col min="14850" max="14850" width="20.5703125" style="205" customWidth="1"/>
    <col min="14851" max="14854" width="11.42578125" style="205" customWidth="1"/>
    <col min="14855" max="14855" width="21.140625" style="205" customWidth="1"/>
    <col min="14856" max="14856" width="20.85546875" style="205" customWidth="1"/>
    <col min="14857" max="14857" width="19.5703125" style="205" customWidth="1"/>
    <col min="14858" max="14859" width="21.5703125" style="205" customWidth="1"/>
    <col min="14860" max="14862" width="0" style="205" hidden="1" customWidth="1"/>
    <col min="14863" max="15105" width="11.5703125" style="205"/>
    <col min="15106" max="15106" width="20.5703125" style="205" customWidth="1"/>
    <col min="15107" max="15110" width="11.42578125" style="205" customWidth="1"/>
    <col min="15111" max="15111" width="21.140625" style="205" customWidth="1"/>
    <col min="15112" max="15112" width="20.85546875" style="205" customWidth="1"/>
    <col min="15113" max="15113" width="19.5703125" style="205" customWidth="1"/>
    <col min="15114" max="15115" width="21.5703125" style="205" customWidth="1"/>
    <col min="15116" max="15118" width="0" style="205" hidden="1" customWidth="1"/>
    <col min="15119" max="15361" width="11.5703125" style="205"/>
    <col min="15362" max="15362" width="20.5703125" style="205" customWidth="1"/>
    <col min="15363" max="15366" width="11.42578125" style="205" customWidth="1"/>
    <col min="15367" max="15367" width="21.140625" style="205" customWidth="1"/>
    <col min="15368" max="15368" width="20.85546875" style="205" customWidth="1"/>
    <col min="15369" max="15369" width="19.5703125" style="205" customWidth="1"/>
    <col min="15370" max="15371" width="21.5703125" style="205" customWidth="1"/>
    <col min="15372" max="15374" width="0" style="205" hidden="1" customWidth="1"/>
    <col min="15375" max="15617" width="11.5703125" style="205"/>
    <col min="15618" max="15618" width="20.5703125" style="205" customWidth="1"/>
    <col min="15619" max="15622" width="11.42578125" style="205" customWidth="1"/>
    <col min="15623" max="15623" width="21.140625" style="205" customWidth="1"/>
    <col min="15624" max="15624" width="20.85546875" style="205" customWidth="1"/>
    <col min="15625" max="15625" width="19.5703125" style="205" customWidth="1"/>
    <col min="15626" max="15627" width="21.5703125" style="205" customWidth="1"/>
    <col min="15628" max="15630" width="0" style="205" hidden="1" customWidth="1"/>
    <col min="15631" max="15873" width="11.5703125" style="205"/>
    <col min="15874" max="15874" width="20.5703125" style="205" customWidth="1"/>
    <col min="15875" max="15878" width="11.42578125" style="205" customWidth="1"/>
    <col min="15879" max="15879" width="21.140625" style="205" customWidth="1"/>
    <col min="15880" max="15880" width="20.85546875" style="205" customWidth="1"/>
    <col min="15881" max="15881" width="19.5703125" style="205" customWidth="1"/>
    <col min="15882" max="15883" width="21.5703125" style="205" customWidth="1"/>
    <col min="15884" max="15886" width="0" style="205" hidden="1" customWidth="1"/>
    <col min="15887" max="16129" width="11.5703125" style="205"/>
    <col min="16130" max="16130" width="20.5703125" style="205" customWidth="1"/>
    <col min="16131" max="16134" width="11.42578125" style="205" customWidth="1"/>
    <col min="16135" max="16135" width="21.140625" style="205" customWidth="1"/>
    <col min="16136" max="16136" width="20.85546875" style="205" customWidth="1"/>
    <col min="16137" max="16137" width="19.5703125" style="205" customWidth="1"/>
    <col min="16138" max="16139" width="21.5703125" style="205" customWidth="1"/>
    <col min="16140" max="16142" width="0" style="205" hidden="1" customWidth="1"/>
    <col min="16143" max="16384" width="11.5703125" style="205"/>
  </cols>
  <sheetData>
    <row r="1" spans="1:18" ht="15" thickBot="1" x14ac:dyDescent="0.25">
      <c r="A1" s="546"/>
      <c r="B1" s="547"/>
      <c r="C1" s="547"/>
      <c r="D1" s="547"/>
      <c r="E1" s="547"/>
      <c r="F1" s="547"/>
      <c r="G1" s="547"/>
      <c r="H1" s="547"/>
      <c r="I1" s="547"/>
      <c r="J1" s="547"/>
      <c r="K1" s="548"/>
      <c r="L1" s="204"/>
      <c r="M1" s="204"/>
      <c r="N1" s="204"/>
      <c r="Q1" s="206" t="s">
        <v>3</v>
      </c>
    </row>
    <row r="2" spans="1:18" ht="15" x14ac:dyDescent="0.2">
      <c r="A2" s="479"/>
      <c r="B2" s="207"/>
      <c r="C2" s="482" t="s">
        <v>4</v>
      </c>
      <c r="D2" s="483"/>
      <c r="E2" s="483"/>
      <c r="F2" s="483"/>
      <c r="G2" s="483"/>
      <c r="H2" s="483"/>
      <c r="I2" s="484"/>
      <c r="J2" s="488" t="s">
        <v>882</v>
      </c>
      <c r="K2" s="489"/>
      <c r="L2" s="204"/>
      <c r="M2" s="204"/>
      <c r="N2" s="204"/>
      <c r="Q2" s="206" t="s">
        <v>9</v>
      </c>
    </row>
    <row r="3" spans="1:18" ht="15" x14ac:dyDescent="0.2">
      <c r="A3" s="480"/>
      <c r="B3" s="208"/>
      <c r="C3" s="485"/>
      <c r="D3" s="486"/>
      <c r="E3" s="486"/>
      <c r="F3" s="486"/>
      <c r="G3" s="486"/>
      <c r="H3" s="486"/>
      <c r="I3" s="487"/>
      <c r="J3" s="490" t="s">
        <v>10</v>
      </c>
      <c r="K3" s="491"/>
      <c r="L3" s="204"/>
      <c r="M3" s="204"/>
      <c r="N3" s="204"/>
      <c r="Q3" s="206" t="s">
        <v>13</v>
      </c>
    </row>
    <row r="4" spans="1:18" ht="16.5" thickBot="1" x14ac:dyDescent="0.25">
      <c r="A4" s="481"/>
      <c r="B4" s="209"/>
      <c r="C4" s="492" t="s">
        <v>14</v>
      </c>
      <c r="D4" s="493"/>
      <c r="E4" s="493"/>
      <c r="F4" s="493"/>
      <c r="G4" s="493"/>
      <c r="H4" s="493"/>
      <c r="I4" s="494"/>
      <c r="J4" s="495" t="s">
        <v>15</v>
      </c>
      <c r="K4" s="496"/>
      <c r="N4" s="204"/>
      <c r="Q4" s="206" t="s">
        <v>1</v>
      </c>
    </row>
    <row r="5" spans="1:18" ht="16.5" thickBot="1" x14ac:dyDescent="0.25">
      <c r="A5" s="208"/>
      <c r="B5" s="210"/>
      <c r="C5" s="211"/>
      <c r="D5" s="211"/>
      <c r="E5" s="132"/>
      <c r="F5" s="211"/>
      <c r="G5" s="211"/>
      <c r="H5" s="211"/>
      <c r="I5" s="211"/>
      <c r="J5" s="211"/>
      <c r="K5" s="212"/>
      <c r="N5" s="204"/>
      <c r="Q5" s="206" t="s">
        <v>7</v>
      </c>
    </row>
    <row r="6" spans="1:18" ht="16.5" thickBot="1" x14ac:dyDescent="0.25">
      <c r="A6" s="522" t="s">
        <v>17</v>
      </c>
      <c r="B6" s="523"/>
      <c r="C6" s="523"/>
      <c r="D6" s="523"/>
      <c r="E6" s="523"/>
      <c r="F6" s="523"/>
      <c r="G6" s="523"/>
      <c r="H6" s="523"/>
      <c r="I6" s="523"/>
      <c r="J6" s="523"/>
      <c r="K6" s="524"/>
    </row>
    <row r="7" spans="1:18" s="210" customFormat="1" ht="19.149999999999999" customHeight="1" x14ac:dyDescent="0.2">
      <c r="A7" s="536" t="s">
        <v>18</v>
      </c>
      <c r="B7" s="537"/>
      <c r="C7" s="525" t="s">
        <v>19</v>
      </c>
      <c r="D7" s="525"/>
      <c r="E7" s="525"/>
      <c r="F7" s="525"/>
      <c r="G7" s="525"/>
      <c r="H7" s="525"/>
      <c r="I7" s="525"/>
      <c r="J7" s="213" t="s">
        <v>20</v>
      </c>
      <c r="K7" s="293" t="s">
        <v>3</v>
      </c>
      <c r="N7" s="214"/>
    </row>
    <row r="8" spans="1:18" s="210" customFormat="1" ht="31.9" customHeight="1" thickBot="1" x14ac:dyDescent="0.25">
      <c r="A8" s="538" t="s">
        <v>21</v>
      </c>
      <c r="B8" s="539"/>
      <c r="C8" s="526" t="s">
        <v>893</v>
      </c>
      <c r="D8" s="527"/>
      <c r="E8" s="527"/>
      <c r="F8" s="527"/>
      <c r="G8" s="527"/>
      <c r="H8" s="527"/>
      <c r="I8" s="528"/>
      <c r="J8" s="215" t="s">
        <v>22</v>
      </c>
      <c r="K8" s="294" t="s">
        <v>1</v>
      </c>
      <c r="N8" s="214"/>
    </row>
    <row r="9" spans="1:18" ht="13.5" thickBot="1" x14ac:dyDescent="0.25">
      <c r="A9" s="529"/>
      <c r="B9" s="530"/>
      <c r="C9" s="530"/>
      <c r="D9" s="530"/>
      <c r="E9" s="530"/>
      <c r="F9" s="530"/>
      <c r="G9" s="530"/>
      <c r="H9" s="531"/>
      <c r="I9" s="531"/>
      <c r="J9" s="531"/>
      <c r="K9" s="532"/>
    </row>
    <row r="10" spans="1:18" ht="40.9" customHeight="1" x14ac:dyDescent="0.2">
      <c r="A10" s="269" t="s">
        <v>23</v>
      </c>
      <c r="B10" s="533" t="s">
        <v>817</v>
      </c>
      <c r="C10" s="534"/>
      <c r="D10" s="534"/>
      <c r="E10" s="534"/>
      <c r="F10" s="535"/>
      <c r="G10" s="213" t="s">
        <v>24</v>
      </c>
      <c r="H10" s="518" t="s">
        <v>817</v>
      </c>
      <c r="I10" s="518"/>
      <c r="J10" s="518"/>
      <c r="K10" s="518"/>
    </row>
    <row r="11" spans="1:18" ht="70.5" customHeight="1" x14ac:dyDescent="0.2">
      <c r="A11" s="267" t="s">
        <v>25</v>
      </c>
      <c r="B11" s="542" t="s">
        <v>818</v>
      </c>
      <c r="C11" s="543"/>
      <c r="D11" s="543"/>
      <c r="E11" s="543"/>
      <c r="F11" s="544"/>
      <c r="G11" s="216" t="s">
        <v>26</v>
      </c>
      <c r="H11" s="518" t="s">
        <v>819</v>
      </c>
      <c r="I11" s="518"/>
      <c r="J11" s="518"/>
      <c r="K11" s="518"/>
    </row>
    <row r="12" spans="1:18" ht="84.6" customHeight="1" x14ac:dyDescent="0.2">
      <c r="A12" s="267" t="s">
        <v>27</v>
      </c>
      <c r="B12" s="500" t="s">
        <v>892</v>
      </c>
      <c r="C12" s="545"/>
      <c r="D12" s="545"/>
      <c r="E12" s="545"/>
      <c r="F12" s="501"/>
      <c r="G12" s="216" t="s">
        <v>28</v>
      </c>
      <c r="H12" s="540" t="s">
        <v>820</v>
      </c>
      <c r="I12" s="540"/>
      <c r="J12" s="540"/>
      <c r="K12" s="540"/>
    </row>
    <row r="13" spans="1:18" ht="31.15" customHeight="1" x14ac:dyDescent="0.2">
      <c r="A13" s="267" t="s">
        <v>29</v>
      </c>
      <c r="B13" s="502" t="s">
        <v>901</v>
      </c>
      <c r="C13" s="541"/>
      <c r="D13" s="541"/>
      <c r="E13" s="541"/>
      <c r="F13" s="503"/>
      <c r="G13" s="216" t="s">
        <v>30</v>
      </c>
      <c r="H13" s="518" t="s">
        <v>821</v>
      </c>
      <c r="I13" s="518"/>
      <c r="J13" s="518"/>
      <c r="K13" s="518"/>
    </row>
    <row r="14" spans="1:18" ht="47.25" x14ac:dyDescent="0.2">
      <c r="A14" s="267" t="s">
        <v>31</v>
      </c>
      <c r="B14" s="502" t="s">
        <v>822</v>
      </c>
      <c r="C14" s="541"/>
      <c r="D14" s="541"/>
      <c r="E14" s="541"/>
      <c r="F14" s="503"/>
      <c r="G14" s="216" t="s">
        <v>32</v>
      </c>
      <c r="H14" s="518" t="s">
        <v>33</v>
      </c>
      <c r="I14" s="518"/>
      <c r="J14" s="518"/>
      <c r="K14" s="518"/>
      <c r="P14" s="210"/>
      <c r="Q14" s="210"/>
      <c r="R14" s="210"/>
    </row>
    <row r="15" spans="1:18" ht="15.75" customHeight="1" x14ac:dyDescent="0.2">
      <c r="A15" s="516" t="s">
        <v>846</v>
      </c>
      <c r="B15" s="518">
        <v>100</v>
      </c>
      <c r="C15" s="518"/>
      <c r="D15" s="519" t="s">
        <v>35</v>
      </c>
      <c r="E15" s="519"/>
      <c r="F15" s="520">
        <v>1</v>
      </c>
      <c r="G15" s="514" t="s">
        <v>36</v>
      </c>
      <c r="H15" s="291" t="s">
        <v>37</v>
      </c>
      <c r="I15" s="291" t="s">
        <v>38</v>
      </c>
      <c r="J15" s="292" t="s">
        <v>39</v>
      </c>
      <c r="K15" s="287"/>
      <c r="P15" s="217"/>
      <c r="Q15" s="217"/>
      <c r="R15" s="217"/>
    </row>
    <row r="16" spans="1:18" ht="15.75" customHeight="1" x14ac:dyDescent="0.2">
      <c r="A16" s="517"/>
      <c r="B16" s="518"/>
      <c r="C16" s="518"/>
      <c r="D16" s="519"/>
      <c r="E16" s="519"/>
      <c r="F16" s="521"/>
      <c r="G16" s="515"/>
      <c r="H16" s="288" t="s">
        <v>924</v>
      </c>
      <c r="I16" s="289" t="s">
        <v>930</v>
      </c>
      <c r="J16" s="290" t="s">
        <v>926</v>
      </c>
      <c r="K16" s="287"/>
      <c r="P16" s="217"/>
      <c r="Q16" s="217"/>
      <c r="R16" s="217"/>
    </row>
    <row r="17" spans="1:17" ht="13.5" thickBot="1" x14ac:dyDescent="0.25">
      <c r="A17" s="506"/>
      <c r="B17" s="507"/>
      <c r="C17" s="507"/>
      <c r="D17" s="507"/>
      <c r="E17" s="507"/>
      <c r="F17" s="507"/>
      <c r="G17" s="507"/>
      <c r="H17" s="507"/>
      <c r="I17" s="507"/>
      <c r="J17" s="507"/>
      <c r="K17" s="508"/>
    </row>
    <row r="18" spans="1:17" ht="13.5" thickBot="1" x14ac:dyDescent="0.25">
      <c r="A18" s="509"/>
      <c r="B18" s="510"/>
      <c r="C18" s="510"/>
      <c r="D18" s="510"/>
      <c r="E18" s="510"/>
      <c r="F18" s="510"/>
      <c r="G18" s="510"/>
      <c r="H18" s="510"/>
      <c r="I18" s="510"/>
      <c r="J18" s="510"/>
      <c r="K18" s="511"/>
    </row>
    <row r="19" spans="1:17" ht="20.45" customHeight="1" x14ac:dyDescent="0.2">
      <c r="A19" s="479"/>
      <c r="B19" s="207"/>
      <c r="C19" s="482" t="s">
        <v>4</v>
      </c>
      <c r="D19" s="483"/>
      <c r="E19" s="483"/>
      <c r="F19" s="483"/>
      <c r="G19" s="483"/>
      <c r="H19" s="483"/>
      <c r="I19" s="484"/>
      <c r="J19" s="488" t="s">
        <v>882</v>
      </c>
      <c r="K19" s="489"/>
      <c r="L19" s="204"/>
      <c r="M19" s="204"/>
      <c r="N19" s="204"/>
      <c r="Q19" s="206" t="s">
        <v>9</v>
      </c>
    </row>
    <row r="20" spans="1:17" ht="20.45" customHeight="1" x14ac:dyDescent="0.2">
      <c r="A20" s="480"/>
      <c r="B20" s="208"/>
      <c r="C20" s="485"/>
      <c r="D20" s="486"/>
      <c r="E20" s="486"/>
      <c r="F20" s="486"/>
      <c r="G20" s="486"/>
      <c r="H20" s="486"/>
      <c r="I20" s="487"/>
      <c r="J20" s="490" t="s">
        <v>10</v>
      </c>
      <c r="K20" s="491"/>
      <c r="L20" s="204"/>
      <c r="M20" s="204"/>
      <c r="N20" s="204"/>
      <c r="Q20" s="206" t="s">
        <v>13</v>
      </c>
    </row>
    <row r="21" spans="1:17" ht="21.6" customHeight="1" thickBot="1" x14ac:dyDescent="0.25">
      <c r="A21" s="481"/>
      <c r="B21" s="209"/>
      <c r="C21" s="492" t="s">
        <v>14</v>
      </c>
      <c r="D21" s="493"/>
      <c r="E21" s="493"/>
      <c r="F21" s="493"/>
      <c r="G21" s="493"/>
      <c r="H21" s="493"/>
      <c r="I21" s="494"/>
      <c r="J21" s="495" t="s">
        <v>15</v>
      </c>
      <c r="K21" s="496"/>
      <c r="N21" s="204"/>
      <c r="Q21" s="206" t="s">
        <v>1</v>
      </c>
    </row>
    <row r="22" spans="1:17" ht="16.5" thickBot="1" x14ac:dyDescent="0.25">
      <c r="A22" s="476" t="s">
        <v>40</v>
      </c>
      <c r="B22" s="477"/>
      <c r="C22" s="477"/>
      <c r="D22" s="477"/>
      <c r="E22" s="477"/>
      <c r="F22" s="477"/>
      <c r="G22" s="477"/>
      <c r="H22" s="477"/>
      <c r="I22" s="477"/>
      <c r="J22" s="477"/>
      <c r="K22" s="478"/>
    </row>
    <row r="23" spans="1:17" ht="45" x14ac:dyDescent="0.2">
      <c r="A23" s="218" t="s">
        <v>41</v>
      </c>
      <c r="B23" s="219"/>
      <c r="C23" s="220" t="s">
        <v>35</v>
      </c>
      <c r="D23" s="220" t="s">
        <v>42</v>
      </c>
      <c r="E23" s="159" t="s">
        <v>43</v>
      </c>
      <c r="F23" s="512" t="s">
        <v>44</v>
      </c>
      <c r="G23" s="513"/>
      <c r="H23" s="512" t="s">
        <v>45</v>
      </c>
      <c r="I23" s="513"/>
      <c r="J23" s="221" t="s">
        <v>46</v>
      </c>
      <c r="K23" s="222" t="s">
        <v>47</v>
      </c>
    </row>
    <row r="24" spans="1:17" ht="109.15" customHeight="1" x14ac:dyDescent="0.2">
      <c r="A24" s="497" t="s">
        <v>902</v>
      </c>
      <c r="B24" s="328" t="s">
        <v>903</v>
      </c>
      <c r="C24" s="20">
        <f>$F$15</f>
        <v>1</v>
      </c>
      <c r="D24" s="277">
        <f>+'MATRIZ INDICADORES FINACIEROS'!I15</f>
        <v>0.20666298764541538</v>
      </c>
      <c r="E24" s="161">
        <f>+(D24/C24)</f>
        <v>0.20666298764541538</v>
      </c>
      <c r="F24" s="500" t="s">
        <v>941</v>
      </c>
      <c r="G24" s="501"/>
      <c r="H24" s="502" t="s">
        <v>942</v>
      </c>
      <c r="I24" s="503"/>
      <c r="J24" s="223" t="s">
        <v>823</v>
      </c>
      <c r="K24" s="504">
        <v>45381</v>
      </c>
    </row>
    <row r="25" spans="1:17" ht="105.6" customHeight="1" x14ac:dyDescent="0.2">
      <c r="A25" s="498"/>
      <c r="B25" s="328" t="s">
        <v>904</v>
      </c>
      <c r="C25" s="20">
        <f t="shared" ref="C25:C35" si="0">$F$15</f>
        <v>1</v>
      </c>
      <c r="D25" s="277">
        <f>+'MATRIZ INDICADORES FINACIEROS'!I17</f>
        <v>0.10327989875893248</v>
      </c>
      <c r="E25" s="161">
        <f>+(D25/C25)</f>
        <v>0.10327989875893248</v>
      </c>
      <c r="F25" s="500" t="s">
        <v>943</v>
      </c>
      <c r="G25" s="501"/>
      <c r="H25" s="502" t="s">
        <v>944</v>
      </c>
      <c r="I25" s="503"/>
      <c r="J25" s="223" t="s">
        <v>824</v>
      </c>
      <c r="K25" s="498"/>
    </row>
    <row r="26" spans="1:17" ht="60" customHeight="1" x14ac:dyDescent="0.2">
      <c r="A26" s="499"/>
      <c r="B26" s="328" t="s">
        <v>905</v>
      </c>
      <c r="C26" s="20">
        <f t="shared" si="0"/>
        <v>1</v>
      </c>
      <c r="D26" s="201">
        <f>+'MATRIZ INDICADORES FINACIEROS'!I19</f>
        <v>0.18419970435750763</v>
      </c>
      <c r="E26" s="161">
        <f>+(D26/C26)</f>
        <v>0.18419970435750763</v>
      </c>
      <c r="F26" s="500" t="s">
        <v>945</v>
      </c>
      <c r="G26" s="501"/>
      <c r="H26" s="502" t="s">
        <v>946</v>
      </c>
      <c r="I26" s="503"/>
      <c r="J26" s="223" t="s">
        <v>825</v>
      </c>
      <c r="K26" s="499"/>
    </row>
    <row r="27" spans="1:17" ht="105.6" customHeight="1" x14ac:dyDescent="0.2">
      <c r="A27" s="497" t="s">
        <v>906</v>
      </c>
      <c r="B27" s="328" t="s">
        <v>907</v>
      </c>
      <c r="C27" s="20">
        <f t="shared" si="0"/>
        <v>1</v>
      </c>
      <c r="D27" s="277">
        <f>+'MATRIZ INDICADORES FINACIEROS'!M15</f>
        <v>0.47451299400435704</v>
      </c>
      <c r="E27" s="161">
        <f t="shared" ref="E27:E32" si="1">+(D27/C27)</f>
        <v>0.47451299400435704</v>
      </c>
      <c r="F27" s="381" t="s">
        <v>947</v>
      </c>
      <c r="G27" s="474"/>
      <c r="H27" s="390" t="s">
        <v>942</v>
      </c>
      <c r="I27" s="390"/>
      <c r="J27" s="223" t="s">
        <v>823</v>
      </c>
      <c r="K27" s="504">
        <v>45473</v>
      </c>
      <c r="L27" s="295"/>
    </row>
    <row r="28" spans="1:17" ht="111.75" customHeight="1" x14ac:dyDescent="0.2">
      <c r="A28" s="498"/>
      <c r="B28" s="328" t="s">
        <v>908</v>
      </c>
      <c r="C28" s="20">
        <f t="shared" si="0"/>
        <v>1</v>
      </c>
      <c r="D28" s="277">
        <f>+'MATRIZ INDICADORES FINACIEROS'!M17</f>
        <v>0.23997376521652752</v>
      </c>
      <c r="E28" s="161">
        <f t="shared" si="1"/>
        <v>0.23997376521652752</v>
      </c>
      <c r="F28" s="381" t="s">
        <v>948</v>
      </c>
      <c r="G28" s="474"/>
      <c r="H28" s="390" t="s">
        <v>944</v>
      </c>
      <c r="I28" s="390"/>
      <c r="J28" s="223" t="s">
        <v>824</v>
      </c>
      <c r="K28" s="498"/>
      <c r="L28" s="295"/>
    </row>
    <row r="29" spans="1:17" ht="102" customHeight="1" x14ac:dyDescent="0.2">
      <c r="A29" s="499"/>
      <c r="B29" s="328" t="s">
        <v>909</v>
      </c>
      <c r="C29" s="20">
        <f t="shared" si="0"/>
        <v>1</v>
      </c>
      <c r="D29" s="277">
        <f>+'MATRIZ INDICADORES FINACIEROS'!M19</f>
        <v>0.3841996838572766</v>
      </c>
      <c r="E29" s="161">
        <f t="shared" si="1"/>
        <v>0.3841996838572766</v>
      </c>
      <c r="F29" s="381" t="s">
        <v>949</v>
      </c>
      <c r="G29" s="474"/>
      <c r="H29" s="390" t="s">
        <v>950</v>
      </c>
      <c r="I29" s="390"/>
      <c r="J29" s="223" t="s">
        <v>825</v>
      </c>
      <c r="K29" s="499"/>
    </row>
    <row r="30" spans="1:17" ht="140.25" customHeight="1" x14ac:dyDescent="0.2">
      <c r="A30" s="497" t="s">
        <v>910</v>
      </c>
      <c r="B30" s="328" t="s">
        <v>911</v>
      </c>
      <c r="C30" s="20">
        <f t="shared" si="0"/>
        <v>1</v>
      </c>
      <c r="D30" s="277">
        <f>+'MATRIZ INDICADORES FINACIEROS'!Q15</f>
        <v>0.68436872918221936</v>
      </c>
      <c r="E30" s="161">
        <f t="shared" si="1"/>
        <v>0.68436872918221936</v>
      </c>
      <c r="F30" s="381" t="s">
        <v>953</v>
      </c>
      <c r="G30" s="474"/>
      <c r="H30" s="381" t="s">
        <v>942</v>
      </c>
      <c r="I30" s="474"/>
      <c r="J30" s="223" t="s">
        <v>823</v>
      </c>
      <c r="K30" s="504">
        <v>45565</v>
      </c>
    </row>
    <row r="31" spans="1:17" ht="136.5" customHeight="1" x14ac:dyDescent="0.2">
      <c r="A31" s="498"/>
      <c r="B31" s="328" t="s">
        <v>912</v>
      </c>
      <c r="C31" s="20">
        <f t="shared" si="0"/>
        <v>1</v>
      </c>
      <c r="D31" s="277">
        <f>+'MATRIZ INDICADORES FINACIEROS'!Q17</f>
        <v>0.37670185270811873</v>
      </c>
      <c r="E31" s="161">
        <f t="shared" si="1"/>
        <v>0.37670185270811873</v>
      </c>
      <c r="F31" s="381" t="s">
        <v>954</v>
      </c>
      <c r="G31" s="474"/>
      <c r="H31" s="381" t="s">
        <v>944</v>
      </c>
      <c r="I31" s="474"/>
      <c r="J31" s="223" t="s">
        <v>824</v>
      </c>
      <c r="K31" s="498"/>
    </row>
    <row r="32" spans="1:17" ht="112.5" customHeight="1" x14ac:dyDescent="0.2">
      <c r="A32" s="499"/>
      <c r="B32" s="328" t="s">
        <v>913</v>
      </c>
      <c r="C32" s="20">
        <f t="shared" si="0"/>
        <v>1</v>
      </c>
      <c r="D32" s="277">
        <f>+'MATRIZ INDICADORES FINACIEROS'!Q19</f>
        <v>0.55821973945462666</v>
      </c>
      <c r="E32" s="161">
        <f t="shared" si="1"/>
        <v>0.55821973945462666</v>
      </c>
      <c r="F32" s="381" t="s">
        <v>955</v>
      </c>
      <c r="G32" s="474"/>
      <c r="H32" s="381" t="s">
        <v>950</v>
      </c>
      <c r="I32" s="474"/>
      <c r="J32" s="223" t="s">
        <v>825</v>
      </c>
      <c r="K32" s="499"/>
    </row>
    <row r="33" spans="1:17" ht="103.5" customHeight="1" x14ac:dyDescent="0.2">
      <c r="A33" s="497" t="s">
        <v>914</v>
      </c>
      <c r="B33" s="328" t="s">
        <v>963</v>
      </c>
      <c r="C33" s="20">
        <f t="shared" si="0"/>
        <v>1</v>
      </c>
      <c r="D33" s="277">
        <f>+'MATRIZ INDICADORES FINACIEROS'!Q18</f>
        <v>0</v>
      </c>
      <c r="E33" s="161">
        <f t="shared" ref="E33:E35" si="2">+(D33/C33)</f>
        <v>0</v>
      </c>
      <c r="F33" s="381" t="s">
        <v>966</v>
      </c>
      <c r="G33" s="474"/>
      <c r="H33" s="381" t="s">
        <v>969</v>
      </c>
      <c r="I33" s="474"/>
      <c r="J33" s="223" t="s">
        <v>823</v>
      </c>
      <c r="K33" s="504">
        <v>45657</v>
      </c>
    </row>
    <row r="34" spans="1:17" ht="97.5" customHeight="1" x14ac:dyDescent="0.2">
      <c r="A34" s="498"/>
      <c r="B34" s="328" t="s">
        <v>964</v>
      </c>
      <c r="C34" s="20">
        <f t="shared" si="0"/>
        <v>1</v>
      </c>
      <c r="D34" s="277">
        <f>+'MATRIZ INDICADORES FINACIEROS'!Q20</f>
        <v>0</v>
      </c>
      <c r="E34" s="161">
        <f t="shared" si="2"/>
        <v>0</v>
      </c>
      <c r="F34" s="381" t="s">
        <v>967</v>
      </c>
      <c r="G34" s="474"/>
      <c r="H34" s="381" t="s">
        <v>970</v>
      </c>
      <c r="I34" s="474"/>
      <c r="J34" s="223" t="s">
        <v>824</v>
      </c>
      <c r="K34" s="498"/>
    </row>
    <row r="35" spans="1:17" ht="110.25" customHeight="1" thickBot="1" x14ac:dyDescent="0.25">
      <c r="A35" s="505"/>
      <c r="B35" s="328" t="s">
        <v>965</v>
      </c>
      <c r="C35" s="20">
        <f t="shared" si="0"/>
        <v>1</v>
      </c>
      <c r="D35" s="277">
        <f>+'MATRIZ INDICADORES FINACIEROS'!Q22</f>
        <v>4.628620816783152</v>
      </c>
      <c r="E35" s="161">
        <f t="shared" si="2"/>
        <v>4.628620816783152</v>
      </c>
      <c r="F35" s="381" t="s">
        <v>968</v>
      </c>
      <c r="G35" s="474"/>
      <c r="H35" s="381" t="s">
        <v>950</v>
      </c>
      <c r="I35" s="474"/>
      <c r="J35" s="223" t="s">
        <v>825</v>
      </c>
      <c r="K35" s="505"/>
    </row>
    <row r="36" spans="1:17" ht="21.6" customHeight="1" x14ac:dyDescent="0.2">
      <c r="A36" s="479"/>
      <c r="B36" s="207"/>
      <c r="C36" s="482" t="s">
        <v>4</v>
      </c>
      <c r="D36" s="483"/>
      <c r="E36" s="483"/>
      <c r="F36" s="483"/>
      <c r="G36" s="483"/>
      <c r="H36" s="483"/>
      <c r="I36" s="484"/>
      <c r="J36" s="488" t="s">
        <v>882</v>
      </c>
      <c r="K36" s="489"/>
      <c r="L36" s="204"/>
      <c r="M36" s="204"/>
      <c r="N36" s="204"/>
      <c r="Q36" s="206" t="s">
        <v>9</v>
      </c>
    </row>
    <row r="37" spans="1:17" ht="21.6" customHeight="1" x14ac:dyDescent="0.2">
      <c r="A37" s="480"/>
      <c r="B37" s="208"/>
      <c r="C37" s="485"/>
      <c r="D37" s="486"/>
      <c r="E37" s="486"/>
      <c r="F37" s="486"/>
      <c r="G37" s="486"/>
      <c r="H37" s="486"/>
      <c r="I37" s="487"/>
      <c r="J37" s="490" t="s">
        <v>10</v>
      </c>
      <c r="K37" s="491"/>
      <c r="L37" s="204"/>
      <c r="M37" s="204"/>
      <c r="N37" s="204"/>
      <c r="Q37" s="206" t="s">
        <v>13</v>
      </c>
    </row>
    <row r="38" spans="1:17" ht="21.6" customHeight="1" thickBot="1" x14ac:dyDescent="0.25">
      <c r="A38" s="481"/>
      <c r="B38" s="209"/>
      <c r="C38" s="492" t="s">
        <v>14</v>
      </c>
      <c r="D38" s="493"/>
      <c r="E38" s="493"/>
      <c r="F38" s="493"/>
      <c r="G38" s="493"/>
      <c r="H38" s="493"/>
      <c r="I38" s="494"/>
      <c r="J38" s="495" t="s">
        <v>15</v>
      </c>
      <c r="K38" s="496"/>
      <c r="N38" s="204"/>
      <c r="Q38" s="206" t="s">
        <v>1</v>
      </c>
    </row>
    <row r="39" spans="1:17" ht="16.5" thickBot="1" x14ac:dyDescent="0.25">
      <c r="A39" s="476" t="s">
        <v>49</v>
      </c>
      <c r="B39" s="477"/>
      <c r="C39" s="477"/>
      <c r="D39" s="477"/>
      <c r="E39" s="477"/>
      <c r="F39" s="477"/>
      <c r="G39" s="477"/>
      <c r="H39" s="477"/>
      <c r="I39" s="477"/>
      <c r="J39" s="477"/>
      <c r="K39" s="478"/>
    </row>
    <row r="40" spans="1:17" x14ac:dyDescent="0.2">
      <c r="A40" s="207"/>
      <c r="B40" s="224"/>
      <c r="C40" s="224"/>
      <c r="D40" s="225"/>
      <c r="E40" s="226"/>
      <c r="F40" s="224"/>
      <c r="G40" s="224"/>
      <c r="H40" s="224"/>
      <c r="I40" s="224"/>
      <c r="J40" s="224"/>
      <c r="K40" s="227"/>
    </row>
    <row r="41" spans="1:17" x14ac:dyDescent="0.2">
      <c r="A41" s="208"/>
      <c r="B41" s="210"/>
      <c r="C41" s="210"/>
      <c r="D41" s="228"/>
      <c r="E41" s="229"/>
      <c r="F41" s="210"/>
      <c r="G41" s="210"/>
      <c r="H41" s="210"/>
      <c r="I41" s="210"/>
      <c r="J41" s="210"/>
      <c r="K41" s="230"/>
    </row>
    <row r="42" spans="1:17" x14ac:dyDescent="0.2">
      <c r="A42" s="208"/>
      <c r="B42" s="210"/>
      <c r="C42" s="210"/>
      <c r="D42" s="228"/>
      <c r="E42" s="229"/>
      <c r="F42" s="210"/>
      <c r="G42" s="210"/>
      <c r="H42" s="210"/>
      <c r="I42" s="210"/>
      <c r="J42" s="210"/>
      <c r="K42" s="230"/>
    </row>
    <row r="43" spans="1:17" x14ac:dyDescent="0.2">
      <c r="A43" s="208"/>
      <c r="B43" s="210"/>
      <c r="C43" s="210"/>
      <c r="D43" s="228"/>
      <c r="E43" s="229"/>
      <c r="F43" s="210"/>
      <c r="G43" s="210"/>
      <c r="H43" s="210"/>
      <c r="I43" s="210"/>
      <c r="J43" s="210"/>
      <c r="K43" s="230"/>
    </row>
    <row r="44" spans="1:17" x14ac:dyDescent="0.2">
      <c r="A44" s="208"/>
      <c r="B44" s="210"/>
      <c r="C44" s="210"/>
      <c r="D44" s="228"/>
      <c r="E44" s="229"/>
      <c r="F44" s="210"/>
      <c r="G44" s="210"/>
      <c r="H44" s="210"/>
      <c r="I44" s="210"/>
      <c r="J44" s="210"/>
      <c r="K44" s="230"/>
    </row>
    <row r="45" spans="1:17" x14ac:dyDescent="0.2">
      <c r="A45" s="208"/>
      <c r="B45" s="210"/>
      <c r="C45" s="210"/>
      <c r="D45" s="228"/>
      <c r="E45" s="229"/>
      <c r="F45" s="210"/>
      <c r="G45" s="210"/>
      <c r="H45" s="210"/>
      <c r="I45" s="210"/>
      <c r="J45" s="210"/>
      <c r="K45" s="230"/>
    </row>
    <row r="46" spans="1:17" x14ac:dyDescent="0.2">
      <c r="A46" s="208"/>
      <c r="B46" s="210"/>
      <c r="C46" s="210"/>
      <c r="D46" s="228"/>
      <c r="E46" s="229"/>
      <c r="F46" s="210"/>
      <c r="G46" s="210"/>
      <c r="H46" s="210"/>
      <c r="I46" s="210"/>
      <c r="J46" s="210"/>
      <c r="K46" s="230"/>
    </row>
    <row r="47" spans="1:17" x14ac:dyDescent="0.2">
      <c r="A47" s="208"/>
      <c r="B47" s="210"/>
      <c r="C47" s="210"/>
      <c r="D47" s="228"/>
      <c r="E47" s="229"/>
      <c r="F47" s="210"/>
      <c r="G47" s="210"/>
      <c r="H47" s="210"/>
      <c r="I47" s="210"/>
      <c r="J47" s="210"/>
      <c r="K47" s="230"/>
    </row>
    <row r="48" spans="1:17" x14ac:dyDescent="0.2">
      <c r="A48" s="208"/>
      <c r="B48" s="210"/>
      <c r="C48" s="210"/>
      <c r="D48" s="228"/>
      <c r="E48" s="229"/>
      <c r="F48" s="210"/>
      <c r="G48" s="210"/>
      <c r="H48" s="210"/>
      <c r="I48" s="210"/>
      <c r="J48" s="210"/>
      <c r="K48" s="230"/>
    </row>
    <row r="49" spans="1:11" x14ac:dyDescent="0.2">
      <c r="A49" s="208"/>
      <c r="B49" s="210"/>
      <c r="C49" s="210"/>
      <c r="D49" s="228"/>
      <c r="E49" s="229"/>
      <c r="F49" s="210"/>
      <c r="G49" s="210"/>
      <c r="H49" s="210"/>
      <c r="I49" s="210"/>
      <c r="J49" s="210"/>
      <c r="K49" s="230"/>
    </row>
    <row r="50" spans="1:11" x14ac:dyDescent="0.2">
      <c r="A50" s="208"/>
      <c r="B50" s="210"/>
      <c r="C50" s="210"/>
      <c r="D50" s="228"/>
      <c r="E50" s="229"/>
      <c r="F50" s="210"/>
      <c r="G50" s="210"/>
      <c r="H50" s="210"/>
      <c r="I50" s="210"/>
      <c r="J50" s="210"/>
      <c r="K50" s="230"/>
    </row>
    <row r="51" spans="1:11" x14ac:dyDescent="0.2">
      <c r="A51" s="208"/>
      <c r="B51" s="210"/>
      <c r="C51" s="210"/>
      <c r="D51" s="228"/>
      <c r="E51" s="229"/>
      <c r="F51" s="210"/>
      <c r="G51" s="210"/>
      <c r="H51" s="210"/>
      <c r="I51" s="210"/>
      <c r="J51" s="210"/>
      <c r="K51" s="230"/>
    </row>
    <row r="52" spans="1:11" x14ac:dyDescent="0.2">
      <c r="A52" s="208"/>
      <c r="B52" s="210"/>
      <c r="C52" s="210"/>
      <c r="D52" s="228"/>
      <c r="E52" s="229"/>
      <c r="F52" s="210"/>
      <c r="G52" s="210"/>
      <c r="H52" s="210"/>
      <c r="I52" s="210"/>
      <c r="J52" s="210"/>
      <c r="K52" s="230"/>
    </row>
    <row r="53" spans="1:11" ht="15" x14ac:dyDescent="0.25">
      <c r="A53" s="208"/>
      <c r="B53" s="210"/>
      <c r="C53" s="210"/>
      <c r="D53" s="228"/>
      <c r="E53" s="229"/>
      <c r="F53" s="210"/>
      <c r="G53" s="210"/>
      <c r="H53" s="210"/>
      <c r="I53" s="210"/>
      <c r="J53" s="157"/>
      <c r="K53" s="230"/>
    </row>
    <row r="54" spans="1:11" x14ac:dyDescent="0.2">
      <c r="A54" s="208"/>
      <c r="B54" s="210"/>
      <c r="C54" s="210"/>
      <c r="D54" s="228"/>
      <c r="E54" s="229"/>
      <c r="F54" s="210"/>
      <c r="G54" s="210"/>
      <c r="H54" s="210"/>
      <c r="I54" s="210"/>
      <c r="J54" s="210"/>
      <c r="K54" s="230"/>
    </row>
    <row r="55" spans="1:11" x14ac:dyDescent="0.2">
      <c r="A55" s="208"/>
      <c r="B55" s="210"/>
      <c r="C55" s="210"/>
      <c r="D55" s="228"/>
      <c r="E55" s="229"/>
      <c r="F55" s="210"/>
      <c r="G55" s="210"/>
      <c r="H55" s="210"/>
      <c r="I55" s="210"/>
      <c r="J55" s="210"/>
      <c r="K55" s="230"/>
    </row>
    <row r="56" spans="1:11" x14ac:dyDescent="0.2">
      <c r="A56" s="208"/>
      <c r="B56" s="210"/>
      <c r="C56" s="210"/>
      <c r="D56" s="228"/>
      <c r="E56" s="229"/>
      <c r="F56" s="210"/>
      <c r="G56" s="210"/>
      <c r="H56" s="210"/>
      <c r="I56" s="210"/>
      <c r="J56" s="210"/>
      <c r="K56" s="230"/>
    </row>
    <row r="57" spans="1:11" x14ac:dyDescent="0.2">
      <c r="A57" s="208"/>
      <c r="B57" s="210"/>
      <c r="C57" s="210"/>
      <c r="D57" s="228"/>
      <c r="E57" s="229"/>
      <c r="F57" s="210"/>
      <c r="G57" s="210"/>
      <c r="H57" s="210"/>
      <c r="I57" s="210"/>
      <c r="J57" s="210"/>
      <c r="K57" s="230"/>
    </row>
    <row r="58" spans="1:11" x14ac:dyDescent="0.2">
      <c r="A58" s="208"/>
      <c r="B58" s="210"/>
      <c r="C58" s="210"/>
      <c r="D58" s="228"/>
      <c r="E58" s="229"/>
      <c r="F58" s="210"/>
      <c r="G58" s="210"/>
      <c r="H58" s="210"/>
      <c r="I58" s="210"/>
      <c r="J58" s="210"/>
      <c r="K58" s="230"/>
    </row>
    <row r="59" spans="1:11" x14ac:dyDescent="0.2">
      <c r="A59" s="208"/>
      <c r="B59" s="210"/>
      <c r="C59" s="210"/>
      <c r="D59" s="228"/>
      <c r="E59" s="229"/>
      <c r="F59" s="210"/>
      <c r="G59" s="210"/>
      <c r="H59" s="210"/>
      <c r="I59" s="210"/>
      <c r="J59" s="210"/>
      <c r="K59" s="230"/>
    </row>
    <row r="60" spans="1:11" x14ac:dyDescent="0.2">
      <c r="A60" s="208"/>
      <c r="B60" s="210"/>
      <c r="C60" s="210"/>
      <c r="D60" s="228"/>
      <c r="E60" s="229"/>
      <c r="F60" s="210"/>
      <c r="G60" s="210"/>
      <c r="H60" s="210"/>
      <c r="I60" s="210"/>
      <c r="J60" s="210"/>
      <c r="K60" s="230"/>
    </row>
    <row r="61" spans="1:11" x14ac:dyDescent="0.2">
      <c r="A61" s="208"/>
      <c r="B61" s="210"/>
      <c r="C61" s="210"/>
      <c r="D61" s="228"/>
      <c r="E61" s="229"/>
      <c r="F61" s="210"/>
      <c r="G61" s="210"/>
      <c r="H61" s="210"/>
      <c r="I61" s="210"/>
      <c r="J61" s="210"/>
      <c r="K61" s="230"/>
    </row>
    <row r="62" spans="1:11" ht="13.5" thickBot="1" x14ac:dyDescent="0.25">
      <c r="A62" s="209"/>
      <c r="B62" s="210"/>
      <c r="C62" s="210"/>
      <c r="D62" s="228"/>
      <c r="E62" s="229"/>
      <c r="F62" s="210"/>
      <c r="G62" s="210"/>
      <c r="H62" s="210"/>
      <c r="I62" s="210"/>
      <c r="J62" s="210"/>
      <c r="K62" s="230"/>
    </row>
    <row r="63" spans="1:11" x14ac:dyDescent="0.2">
      <c r="K63" s="230"/>
    </row>
    <row r="64" spans="1:11" x14ac:dyDescent="0.2">
      <c r="K64" s="230"/>
    </row>
    <row r="65" spans="2:23" x14ac:dyDescent="0.2">
      <c r="B65" s="210"/>
      <c r="C65" s="210"/>
      <c r="D65" s="228"/>
      <c r="E65" s="229"/>
      <c r="F65" s="210"/>
      <c r="G65" s="210"/>
      <c r="H65" s="210"/>
      <c r="I65" s="210"/>
      <c r="J65" s="210"/>
      <c r="K65" s="230"/>
    </row>
    <row r="66" spans="2:23" x14ac:dyDescent="0.2">
      <c r="B66" s="210"/>
      <c r="C66" s="210"/>
      <c r="D66" s="228"/>
      <c r="E66" s="229"/>
      <c r="F66" s="210"/>
      <c r="G66" s="210"/>
      <c r="H66" s="210"/>
      <c r="I66" s="210"/>
      <c r="J66" s="210"/>
      <c r="K66" s="230"/>
    </row>
    <row r="67" spans="2:23" ht="13.5" thickBot="1" x14ac:dyDescent="0.25">
      <c r="B67" s="231"/>
      <c r="C67" s="231"/>
      <c r="D67" s="232"/>
      <c r="E67" s="233"/>
      <c r="F67" s="231"/>
      <c r="G67" s="231"/>
      <c r="H67" s="231"/>
      <c r="I67" s="231"/>
      <c r="J67" s="231"/>
      <c r="K67" s="234"/>
    </row>
    <row r="71" spans="2:23" ht="15" x14ac:dyDescent="0.2">
      <c r="G71" s="475" t="s">
        <v>980</v>
      </c>
      <c r="H71" s="475"/>
      <c r="I71" s="475"/>
      <c r="J71" s="475"/>
      <c r="K71" s="475"/>
    </row>
    <row r="73" spans="2:23" ht="15" customHeight="1" x14ac:dyDescent="0.2">
      <c r="G73" s="235"/>
      <c r="H73" s="475" t="s">
        <v>842</v>
      </c>
      <c r="I73" s="475"/>
      <c r="J73" s="475"/>
      <c r="K73" s="235"/>
      <c r="L73" s="204"/>
      <c r="M73" s="204"/>
      <c r="N73" s="204"/>
      <c r="O73" s="475" t="s">
        <v>843</v>
      </c>
      <c r="P73" s="475"/>
      <c r="Q73" s="475"/>
      <c r="R73" s="475" t="s">
        <v>844</v>
      </c>
      <c r="S73" s="475"/>
      <c r="T73" s="475"/>
      <c r="U73" s="475" t="s">
        <v>845</v>
      </c>
      <c r="V73" s="475"/>
      <c r="W73" s="475"/>
    </row>
    <row r="74" spans="2:23" ht="15" x14ac:dyDescent="0.2">
      <c r="G74" s="204"/>
      <c r="H74" s="158" t="s">
        <v>837</v>
      </c>
      <c r="I74" s="158" t="s">
        <v>838</v>
      </c>
      <c r="J74" s="158" t="s">
        <v>839</v>
      </c>
      <c r="K74" s="158" t="s">
        <v>873</v>
      </c>
      <c r="L74" s="204"/>
      <c r="M74" s="204"/>
      <c r="N74" s="204"/>
      <c r="O74" s="236" t="s">
        <v>836</v>
      </c>
      <c r="P74" s="236" t="s">
        <v>840</v>
      </c>
      <c r="Q74" s="236" t="s">
        <v>806</v>
      </c>
      <c r="R74" s="236" t="s">
        <v>804</v>
      </c>
      <c r="S74" s="236" t="s">
        <v>841</v>
      </c>
      <c r="T74" s="236" t="s">
        <v>802</v>
      </c>
      <c r="U74" s="236" t="s">
        <v>800</v>
      </c>
      <c r="V74" s="236" t="s">
        <v>799</v>
      </c>
      <c r="W74" s="236" t="s">
        <v>798</v>
      </c>
    </row>
    <row r="75" spans="2:23" ht="15" x14ac:dyDescent="0.2">
      <c r="G75" s="204" t="s">
        <v>826</v>
      </c>
      <c r="H75" s="162">
        <v>716147251.59000003</v>
      </c>
      <c r="I75" s="162">
        <v>3889587076.3699999</v>
      </c>
      <c r="J75" s="162">
        <v>9165551649.4699993</v>
      </c>
      <c r="K75" s="162">
        <f t="shared" ref="K75:K80" si="3">H75+I75+J75</f>
        <v>13771285977.43</v>
      </c>
      <c r="L75" s="162"/>
      <c r="M75" s="162"/>
      <c r="N75" s="162"/>
      <c r="O75" s="162">
        <f>+'[4]MATRIZ INDICADORES FINACIEROS '!K12</f>
        <v>13223987054.18</v>
      </c>
      <c r="P75" s="162">
        <f>+'[4]MATRIZ INDICADORES FINACIEROS '!L12</f>
        <v>14789410682.85</v>
      </c>
      <c r="Q75" s="162">
        <f>+'[4]MATRIZ INDICADORES FINACIEROS '!M12</f>
        <v>22604781721.720001</v>
      </c>
      <c r="R75" s="163">
        <v>23446995110</v>
      </c>
      <c r="S75" s="163">
        <v>30694965447</v>
      </c>
      <c r="T75" s="164">
        <v>54123371147</v>
      </c>
      <c r="U75" s="265">
        <v>58432685738.360001</v>
      </c>
      <c r="V75" s="265">
        <v>65666822907.489998</v>
      </c>
      <c r="W75" s="265">
        <v>77814950301.339996</v>
      </c>
    </row>
    <row r="76" spans="2:23" ht="15" x14ac:dyDescent="0.2">
      <c r="G76" s="204" t="s">
        <v>827</v>
      </c>
      <c r="H76" s="162">
        <v>36759292797</v>
      </c>
      <c r="I76" s="162">
        <v>64732620116</v>
      </c>
      <c r="J76" s="162">
        <v>65928993638</v>
      </c>
      <c r="K76" s="162">
        <f t="shared" si="3"/>
        <v>167420906551</v>
      </c>
      <c r="L76" s="162"/>
      <c r="M76" s="162"/>
      <c r="N76" s="162"/>
      <c r="O76" s="162">
        <f>+'[4]MATRIZ INDICADORES FINACIEROS '!K13</f>
        <v>70072899030</v>
      </c>
      <c r="P76" s="162">
        <f>+'[4]MATRIZ INDICADORES FINACIEROS '!L13</f>
        <v>70861373030</v>
      </c>
      <c r="Q76" s="162">
        <f>+'[4]MATRIZ INDICADORES FINACIEROS '!M13</f>
        <v>71361373030</v>
      </c>
      <c r="R76" s="165">
        <v>71361373030</v>
      </c>
      <c r="S76" s="166">
        <v>72525529262</v>
      </c>
      <c r="T76" s="167">
        <v>72775529262</v>
      </c>
      <c r="U76" s="265">
        <v>73175529262</v>
      </c>
      <c r="V76" s="265">
        <v>76014952689</v>
      </c>
      <c r="W76" s="265">
        <v>76599981577</v>
      </c>
    </row>
    <row r="77" spans="2:23" ht="15" x14ac:dyDescent="0.2">
      <c r="G77" s="204" t="s">
        <v>828</v>
      </c>
      <c r="H77" s="162">
        <v>631257814.09000003</v>
      </c>
      <c r="I77" s="162">
        <v>1946867857.52</v>
      </c>
      <c r="J77" s="162">
        <v>4458081074.3100004</v>
      </c>
      <c r="K77" s="162">
        <f t="shared" si="3"/>
        <v>7036206745.9200001</v>
      </c>
      <c r="L77" s="162"/>
      <c r="M77" s="162"/>
      <c r="N77" s="162"/>
      <c r="O77" s="162">
        <f>+'[4]MATRIZ INDICADORES FINACIEROS '!K14</f>
        <v>5616538895.96</v>
      </c>
      <c r="P77" s="162">
        <f>+'[4]MATRIZ INDICADORES FINACIEROS '!L14</f>
        <v>7727410854.7399998</v>
      </c>
      <c r="Q77" s="162">
        <f>+'[4]MATRIZ INDICADORES FINACIEROS '!M14</f>
        <v>12511716758.4</v>
      </c>
      <c r="R77" s="168">
        <v>19945398219</v>
      </c>
      <c r="S77" s="163">
        <v>22016443828</v>
      </c>
      <c r="T77" s="169">
        <v>24197362341</v>
      </c>
      <c r="U77" s="265">
        <v>26036731129.099998</v>
      </c>
      <c r="V77" s="265">
        <v>28447821313.34</v>
      </c>
      <c r="W77" s="265">
        <v>41449441073.400002</v>
      </c>
    </row>
    <row r="78" spans="2:23" ht="15" x14ac:dyDescent="0.2">
      <c r="G78" s="204" t="s">
        <v>827</v>
      </c>
      <c r="H78" s="162">
        <v>36759292797</v>
      </c>
      <c r="I78" s="162">
        <v>64732620116</v>
      </c>
      <c r="J78" s="162">
        <v>65928993638</v>
      </c>
      <c r="K78" s="162">
        <f t="shared" si="3"/>
        <v>167420906551</v>
      </c>
      <c r="L78" s="162"/>
      <c r="M78" s="162"/>
      <c r="N78" s="162"/>
      <c r="O78" s="162">
        <f>+'[4]MATRIZ INDICADORES FINACIEROS '!K15</f>
        <v>70072899030</v>
      </c>
      <c r="P78" s="162">
        <f>+'[4]MATRIZ INDICADORES FINACIEROS '!L15</f>
        <v>70861373030</v>
      </c>
      <c r="Q78" s="162">
        <f>+'[4]MATRIZ INDICADORES FINACIEROS '!M15</f>
        <v>71361373030</v>
      </c>
      <c r="R78" s="168">
        <f t="shared" ref="R78:W78" si="4">+R76</f>
        <v>71361373030</v>
      </c>
      <c r="S78" s="163">
        <f t="shared" si="4"/>
        <v>72525529262</v>
      </c>
      <c r="T78" s="169">
        <f t="shared" si="4"/>
        <v>72775529262</v>
      </c>
      <c r="U78" s="265">
        <f t="shared" si="4"/>
        <v>73175529262</v>
      </c>
      <c r="V78" s="265">
        <f t="shared" si="4"/>
        <v>76014952689</v>
      </c>
      <c r="W78" s="265">
        <f t="shared" si="4"/>
        <v>76599981577</v>
      </c>
    </row>
    <row r="79" spans="2:23" ht="15" x14ac:dyDescent="0.2">
      <c r="G79" s="204" t="s">
        <v>829</v>
      </c>
      <c r="H79" s="162">
        <v>16426050354</v>
      </c>
      <c r="I79" s="162">
        <v>18078790834</v>
      </c>
      <c r="J79" s="162">
        <v>20552473175</v>
      </c>
      <c r="K79" s="162">
        <f t="shared" si="3"/>
        <v>55057314363</v>
      </c>
      <c r="L79" s="162"/>
      <c r="M79" s="162"/>
      <c r="N79" s="162"/>
      <c r="O79" s="162">
        <f>+'[4]MATRIZ INDICADORES FINACIEROS '!K16</f>
        <v>22304783162</v>
      </c>
      <c r="P79" s="162">
        <f>+'[4]MATRIZ INDICADORES FINACIEROS '!L16</f>
        <v>26514731240</v>
      </c>
      <c r="Q79" s="162">
        <f>+'[4]MATRIZ INDICADORES FINACIEROS '!M16</f>
        <v>30711099328</v>
      </c>
      <c r="R79" s="170">
        <v>32716972918</v>
      </c>
      <c r="S79" s="168">
        <v>61355217078</v>
      </c>
      <c r="T79" s="169">
        <v>63175018062</v>
      </c>
      <c r="U79" s="265">
        <v>63938615767.639999</v>
      </c>
      <c r="V79" s="265">
        <v>66939871628.639999</v>
      </c>
      <c r="W79" s="265">
        <v>72898678840.759995</v>
      </c>
    </row>
    <row r="80" spans="2:23" ht="15" x14ac:dyDescent="0.2">
      <c r="G80" s="204" t="s">
        <v>830</v>
      </c>
      <c r="H80" s="162">
        <v>36546149824</v>
      </c>
      <c r="I80" s="162">
        <f>+H80</f>
        <v>36546149824</v>
      </c>
      <c r="J80" s="162">
        <f>+I80</f>
        <v>36546149824</v>
      </c>
      <c r="K80" s="162">
        <f t="shared" si="3"/>
        <v>109638449472</v>
      </c>
      <c r="L80" s="162"/>
      <c r="M80" s="162"/>
      <c r="N80" s="162"/>
      <c r="O80" s="162">
        <f>+'[4]MATRIZ INDICADORES FINACIEROS '!K17</f>
        <v>36546149824</v>
      </c>
      <c r="P80" s="162">
        <f>+'[4]MATRIZ INDICADORES FINACIEROS '!L17</f>
        <v>36546149824</v>
      </c>
      <c r="Q80" s="162">
        <f>+'[4]MATRIZ INDICADORES FINACIEROS '!M17</f>
        <v>36546149824</v>
      </c>
      <c r="R80" s="171">
        <f>+Q80</f>
        <v>36546149824</v>
      </c>
      <c r="S80" s="172">
        <f>+O80</f>
        <v>36546149824</v>
      </c>
      <c r="T80" s="173">
        <f>+P80</f>
        <v>36546149824</v>
      </c>
      <c r="U80" s="265">
        <f>+T80</f>
        <v>36546149824</v>
      </c>
      <c r="V80" s="265">
        <f t="shared" ref="V80:W80" si="5">+U80</f>
        <v>36546149824</v>
      </c>
      <c r="W80" s="265">
        <f t="shared" si="5"/>
        <v>36546149824</v>
      </c>
    </row>
    <row r="81" spans="8:20" x14ac:dyDescent="0.2">
      <c r="H81" s="237"/>
      <c r="I81" s="237"/>
      <c r="J81" s="237"/>
      <c r="K81" s="237"/>
      <c r="P81" s="210"/>
      <c r="Q81" s="210"/>
      <c r="R81" s="210"/>
      <c r="S81" s="210"/>
      <c r="T81" s="210"/>
    </row>
    <row r="82" spans="8:20" x14ac:dyDescent="0.2">
      <c r="H82" s="237"/>
      <c r="I82" s="237"/>
      <c r="J82" s="237"/>
      <c r="K82" s="237"/>
      <c r="P82" s="210"/>
      <c r="Q82" s="210"/>
      <c r="R82" s="210"/>
      <c r="S82" s="210"/>
      <c r="T82" s="210"/>
    </row>
    <row r="83" spans="8:20" x14ac:dyDescent="0.2">
      <c r="H83" s="237"/>
      <c r="I83" s="237"/>
      <c r="J83" s="237"/>
      <c r="K83" s="237"/>
      <c r="P83" s="210"/>
      <c r="Q83" s="210"/>
      <c r="R83" s="210"/>
      <c r="S83" s="210"/>
      <c r="T83" s="210"/>
    </row>
    <row r="84" spans="8:20" x14ac:dyDescent="0.2">
      <c r="H84" s="237"/>
      <c r="I84" s="237"/>
      <c r="J84" s="237"/>
      <c r="K84" s="237"/>
      <c r="P84" s="210"/>
      <c r="Q84" s="210"/>
      <c r="R84" s="210"/>
      <c r="S84" s="210"/>
      <c r="T84" s="210"/>
    </row>
    <row r="85" spans="8:20" x14ac:dyDescent="0.2">
      <c r="H85" s="237"/>
      <c r="I85" s="237"/>
      <c r="J85" s="237"/>
      <c r="K85" s="237"/>
      <c r="Q85" s="210"/>
      <c r="R85" s="210"/>
      <c r="S85" s="210"/>
    </row>
    <row r="86" spans="8:20" x14ac:dyDescent="0.2">
      <c r="H86" s="237"/>
      <c r="I86" s="237"/>
      <c r="J86" s="237"/>
      <c r="K86" s="237"/>
      <c r="Q86" s="210"/>
      <c r="R86" s="210"/>
      <c r="S86" s="210"/>
    </row>
    <row r="87" spans="8:20" x14ac:dyDescent="0.2">
      <c r="H87" s="237"/>
      <c r="I87" s="238"/>
      <c r="J87" s="238"/>
      <c r="K87" s="238"/>
      <c r="Q87" s="210"/>
      <c r="R87" s="210"/>
      <c r="S87" s="210"/>
    </row>
    <row r="88" spans="8:20" x14ac:dyDescent="0.2">
      <c r="H88" s="238"/>
      <c r="I88" s="238"/>
      <c r="J88" s="238"/>
      <c r="K88" s="238"/>
      <c r="Q88" s="210"/>
      <c r="R88" s="210"/>
      <c r="S88" s="210"/>
    </row>
    <row r="89" spans="8:20" x14ac:dyDescent="0.2">
      <c r="H89" s="238"/>
      <c r="I89" s="238"/>
      <c r="J89" s="238"/>
      <c r="K89" s="238"/>
    </row>
    <row r="90" spans="8:20" x14ac:dyDescent="0.2">
      <c r="H90" s="238"/>
      <c r="I90" s="238"/>
      <c r="J90" s="238"/>
      <c r="K90" s="238"/>
    </row>
    <row r="91" spans="8:20" x14ac:dyDescent="0.2">
      <c r="H91" s="238"/>
      <c r="I91" s="238"/>
      <c r="J91" s="238"/>
      <c r="K91" s="238"/>
    </row>
  </sheetData>
  <mergeCells count="83">
    <mergeCell ref="F32:G32"/>
    <mergeCell ref="H32:I32"/>
    <mergeCell ref="F29:G29"/>
    <mergeCell ref="H29:I29"/>
    <mergeCell ref="F30:G30"/>
    <mergeCell ref="H30:I30"/>
    <mergeCell ref="F31:G31"/>
    <mergeCell ref="H31:I31"/>
    <mergeCell ref="A1:K1"/>
    <mergeCell ref="A2:A4"/>
    <mergeCell ref="C2:I3"/>
    <mergeCell ref="J2:K2"/>
    <mergeCell ref="J3:K3"/>
    <mergeCell ref="C4:I4"/>
    <mergeCell ref="J4:K4"/>
    <mergeCell ref="H11:K11"/>
    <mergeCell ref="H12:K12"/>
    <mergeCell ref="H13:K13"/>
    <mergeCell ref="B14:F14"/>
    <mergeCell ref="H14:K14"/>
    <mergeCell ref="B11:F11"/>
    <mergeCell ref="B12:F12"/>
    <mergeCell ref="B13:F13"/>
    <mergeCell ref="A6:K6"/>
    <mergeCell ref="C7:I7"/>
    <mergeCell ref="C8:I8"/>
    <mergeCell ref="A9:K9"/>
    <mergeCell ref="B10:F10"/>
    <mergeCell ref="H10:K10"/>
    <mergeCell ref="A7:B7"/>
    <mergeCell ref="A8:B8"/>
    <mergeCell ref="G15:G16"/>
    <mergeCell ref="A15:A16"/>
    <mergeCell ref="B15:C16"/>
    <mergeCell ref="D15:E16"/>
    <mergeCell ref="F15:F16"/>
    <mergeCell ref="F25:G25"/>
    <mergeCell ref="H25:I25"/>
    <mergeCell ref="A17:K17"/>
    <mergeCell ref="A18:K18"/>
    <mergeCell ref="A19:A21"/>
    <mergeCell ref="C19:I20"/>
    <mergeCell ref="J19:K19"/>
    <mergeCell ref="J20:K20"/>
    <mergeCell ref="C21:I21"/>
    <mergeCell ref="J21:K21"/>
    <mergeCell ref="A22:K22"/>
    <mergeCell ref="F23:G23"/>
    <mergeCell ref="H23:I23"/>
    <mergeCell ref="F24:G24"/>
    <mergeCell ref="H24:I24"/>
    <mergeCell ref="C38:I38"/>
    <mergeCell ref="J38:K38"/>
    <mergeCell ref="A24:A26"/>
    <mergeCell ref="F26:G26"/>
    <mergeCell ref="H26:I26"/>
    <mergeCell ref="F27:G27"/>
    <mergeCell ref="H27:I27"/>
    <mergeCell ref="K24:K26"/>
    <mergeCell ref="K27:K29"/>
    <mergeCell ref="K30:K32"/>
    <mergeCell ref="K33:K35"/>
    <mergeCell ref="A27:A29"/>
    <mergeCell ref="A30:A32"/>
    <mergeCell ref="A33:A35"/>
    <mergeCell ref="F28:G28"/>
    <mergeCell ref="H28:I28"/>
    <mergeCell ref="F33:G33"/>
    <mergeCell ref="H33:I33"/>
    <mergeCell ref="F34:G34"/>
    <mergeCell ref="H34:I34"/>
    <mergeCell ref="U73:W73"/>
    <mergeCell ref="F35:G35"/>
    <mergeCell ref="H35:I35"/>
    <mergeCell ref="A39:K39"/>
    <mergeCell ref="G71:K71"/>
    <mergeCell ref="H73:J73"/>
    <mergeCell ref="O73:Q73"/>
    <mergeCell ref="R73:T73"/>
    <mergeCell ref="A36:A38"/>
    <mergeCell ref="C36:I37"/>
    <mergeCell ref="J36:K36"/>
    <mergeCell ref="J37:K37"/>
  </mergeCells>
  <dataValidations count="3">
    <dataValidation type="list" allowBlank="1" showInputMessage="1" showErrorMessage="1" sqref="WVS983047 WLW983047 WCA983047 VSE983047 VII983047 UYM983047 UOQ983047 UEU983047 TUY983047 TLC983047 TBG983047 SRK983047 SHO983047 RXS983047 RNW983047 REA983047 QUE983047 QKI983047 QAM983047 PQQ983047 PGU983047 OWY983047 ONC983047 ODG983047 NTK983047 NJO983047 MZS983047 MPW983047 MGA983047 LWE983047 LMI983047 LCM983047 KSQ983047 KIU983047 JYY983047 JPC983047 JFG983047 IVK983047 ILO983047 IBS983047 HRW983047 HIA983047 GYE983047 GOI983047 GEM983047 FUQ983047 FKU983047 FAY983047 ERC983047 EHG983047 DXK983047 DNO983047 DDS983047 CTW983047 CKA983047 CAE983047 BQI983047 BGM983047 AWQ983047 AMU983047 ACY983047 TC983047 JG983047 K983047 WVS917511 WLW917511 WCA917511 VSE917511 VII917511 UYM917511 UOQ917511 UEU917511 TUY917511 TLC917511 TBG917511 SRK917511 SHO917511 RXS917511 RNW917511 REA917511 QUE917511 QKI917511 QAM917511 PQQ917511 PGU917511 OWY917511 ONC917511 ODG917511 NTK917511 NJO917511 MZS917511 MPW917511 MGA917511 LWE917511 LMI917511 LCM917511 KSQ917511 KIU917511 JYY917511 JPC917511 JFG917511 IVK917511 ILO917511 IBS917511 HRW917511 HIA917511 GYE917511 GOI917511 GEM917511 FUQ917511 FKU917511 FAY917511 ERC917511 EHG917511 DXK917511 DNO917511 DDS917511 CTW917511 CKA917511 CAE917511 BQI917511 BGM917511 AWQ917511 AMU917511 ACY917511 TC917511 JG917511 K917511 WVS851975 WLW851975 WCA851975 VSE851975 VII851975 UYM851975 UOQ851975 UEU851975 TUY851975 TLC851975 TBG851975 SRK851975 SHO851975 RXS851975 RNW851975 REA851975 QUE851975 QKI851975 QAM851975 PQQ851975 PGU851975 OWY851975 ONC851975 ODG851975 NTK851975 NJO851975 MZS851975 MPW851975 MGA851975 LWE851975 LMI851975 LCM851975 KSQ851975 KIU851975 JYY851975 JPC851975 JFG851975 IVK851975 ILO851975 IBS851975 HRW851975 HIA851975 GYE851975 GOI851975 GEM851975 FUQ851975 FKU851975 FAY851975 ERC851975 EHG851975 DXK851975 DNO851975 DDS851975 CTW851975 CKA851975 CAE851975 BQI851975 BGM851975 AWQ851975 AMU851975 ACY851975 TC851975 JG851975 K851975 WVS786439 WLW786439 WCA786439 VSE786439 VII786439 UYM786439 UOQ786439 UEU786439 TUY786439 TLC786439 TBG786439 SRK786439 SHO786439 RXS786439 RNW786439 REA786439 QUE786439 QKI786439 QAM786439 PQQ786439 PGU786439 OWY786439 ONC786439 ODG786439 NTK786439 NJO786439 MZS786439 MPW786439 MGA786439 LWE786439 LMI786439 LCM786439 KSQ786439 KIU786439 JYY786439 JPC786439 JFG786439 IVK786439 ILO786439 IBS786439 HRW786439 HIA786439 GYE786439 GOI786439 GEM786439 FUQ786439 FKU786439 FAY786439 ERC786439 EHG786439 DXK786439 DNO786439 DDS786439 CTW786439 CKA786439 CAE786439 BQI786439 BGM786439 AWQ786439 AMU786439 ACY786439 TC786439 JG786439 K786439 WVS720903 WLW720903 WCA720903 VSE720903 VII720903 UYM720903 UOQ720903 UEU720903 TUY720903 TLC720903 TBG720903 SRK720903 SHO720903 RXS720903 RNW720903 REA720903 QUE720903 QKI720903 QAM720903 PQQ720903 PGU720903 OWY720903 ONC720903 ODG720903 NTK720903 NJO720903 MZS720903 MPW720903 MGA720903 LWE720903 LMI720903 LCM720903 KSQ720903 KIU720903 JYY720903 JPC720903 JFG720903 IVK720903 ILO720903 IBS720903 HRW720903 HIA720903 GYE720903 GOI720903 GEM720903 FUQ720903 FKU720903 FAY720903 ERC720903 EHG720903 DXK720903 DNO720903 DDS720903 CTW720903 CKA720903 CAE720903 BQI720903 BGM720903 AWQ720903 AMU720903 ACY720903 TC720903 JG720903 K720903 WVS655367 WLW655367 WCA655367 VSE655367 VII655367 UYM655367 UOQ655367 UEU655367 TUY655367 TLC655367 TBG655367 SRK655367 SHO655367 RXS655367 RNW655367 REA655367 QUE655367 QKI655367 QAM655367 PQQ655367 PGU655367 OWY655367 ONC655367 ODG655367 NTK655367 NJO655367 MZS655367 MPW655367 MGA655367 LWE655367 LMI655367 LCM655367 KSQ655367 KIU655367 JYY655367 JPC655367 JFG655367 IVK655367 ILO655367 IBS655367 HRW655367 HIA655367 GYE655367 GOI655367 GEM655367 FUQ655367 FKU655367 FAY655367 ERC655367 EHG655367 DXK655367 DNO655367 DDS655367 CTW655367 CKA655367 CAE655367 BQI655367 BGM655367 AWQ655367 AMU655367 ACY655367 TC655367 JG655367 K655367 WVS589831 WLW589831 WCA589831 VSE589831 VII589831 UYM589831 UOQ589831 UEU589831 TUY589831 TLC589831 TBG589831 SRK589831 SHO589831 RXS589831 RNW589831 REA589831 QUE589831 QKI589831 QAM589831 PQQ589831 PGU589831 OWY589831 ONC589831 ODG589831 NTK589831 NJO589831 MZS589831 MPW589831 MGA589831 LWE589831 LMI589831 LCM589831 KSQ589831 KIU589831 JYY589831 JPC589831 JFG589831 IVK589831 ILO589831 IBS589831 HRW589831 HIA589831 GYE589831 GOI589831 GEM589831 FUQ589831 FKU589831 FAY589831 ERC589831 EHG589831 DXK589831 DNO589831 DDS589831 CTW589831 CKA589831 CAE589831 BQI589831 BGM589831 AWQ589831 AMU589831 ACY589831 TC589831 JG589831 K589831 WVS524295 WLW524295 WCA524295 VSE524295 VII524295 UYM524295 UOQ524295 UEU524295 TUY524295 TLC524295 TBG524295 SRK524295 SHO524295 RXS524295 RNW524295 REA524295 QUE524295 QKI524295 QAM524295 PQQ524295 PGU524295 OWY524295 ONC524295 ODG524295 NTK524295 NJO524295 MZS524295 MPW524295 MGA524295 LWE524295 LMI524295 LCM524295 KSQ524295 KIU524295 JYY524295 JPC524295 JFG524295 IVK524295 ILO524295 IBS524295 HRW524295 HIA524295 GYE524295 GOI524295 GEM524295 FUQ524295 FKU524295 FAY524295 ERC524295 EHG524295 DXK524295 DNO524295 DDS524295 CTW524295 CKA524295 CAE524295 BQI524295 BGM524295 AWQ524295 AMU524295 ACY524295 TC524295 JG524295 K524295 WVS458759 WLW458759 WCA458759 VSE458759 VII458759 UYM458759 UOQ458759 UEU458759 TUY458759 TLC458759 TBG458759 SRK458759 SHO458759 RXS458759 RNW458759 REA458759 QUE458759 QKI458759 QAM458759 PQQ458759 PGU458759 OWY458759 ONC458759 ODG458759 NTK458759 NJO458759 MZS458759 MPW458759 MGA458759 LWE458759 LMI458759 LCM458759 KSQ458759 KIU458759 JYY458759 JPC458759 JFG458759 IVK458759 ILO458759 IBS458759 HRW458759 HIA458759 GYE458759 GOI458759 GEM458759 FUQ458759 FKU458759 FAY458759 ERC458759 EHG458759 DXK458759 DNO458759 DDS458759 CTW458759 CKA458759 CAE458759 BQI458759 BGM458759 AWQ458759 AMU458759 ACY458759 TC458759 JG458759 K458759 WVS393223 WLW393223 WCA393223 VSE393223 VII393223 UYM393223 UOQ393223 UEU393223 TUY393223 TLC393223 TBG393223 SRK393223 SHO393223 RXS393223 RNW393223 REA393223 QUE393223 QKI393223 QAM393223 PQQ393223 PGU393223 OWY393223 ONC393223 ODG393223 NTK393223 NJO393223 MZS393223 MPW393223 MGA393223 LWE393223 LMI393223 LCM393223 KSQ393223 KIU393223 JYY393223 JPC393223 JFG393223 IVK393223 ILO393223 IBS393223 HRW393223 HIA393223 GYE393223 GOI393223 GEM393223 FUQ393223 FKU393223 FAY393223 ERC393223 EHG393223 DXK393223 DNO393223 DDS393223 CTW393223 CKA393223 CAE393223 BQI393223 BGM393223 AWQ393223 AMU393223 ACY393223 TC393223 JG393223 K393223 WVS327687 WLW327687 WCA327687 VSE327687 VII327687 UYM327687 UOQ327687 UEU327687 TUY327687 TLC327687 TBG327687 SRK327687 SHO327687 RXS327687 RNW327687 REA327687 QUE327687 QKI327687 QAM327687 PQQ327687 PGU327687 OWY327687 ONC327687 ODG327687 NTK327687 NJO327687 MZS327687 MPW327687 MGA327687 LWE327687 LMI327687 LCM327687 KSQ327687 KIU327687 JYY327687 JPC327687 JFG327687 IVK327687 ILO327687 IBS327687 HRW327687 HIA327687 GYE327687 GOI327687 GEM327687 FUQ327687 FKU327687 FAY327687 ERC327687 EHG327687 DXK327687 DNO327687 DDS327687 CTW327687 CKA327687 CAE327687 BQI327687 BGM327687 AWQ327687 AMU327687 ACY327687 TC327687 JG327687 K327687 WVS262151 WLW262151 WCA262151 VSE262151 VII262151 UYM262151 UOQ262151 UEU262151 TUY262151 TLC262151 TBG262151 SRK262151 SHO262151 RXS262151 RNW262151 REA262151 QUE262151 QKI262151 QAM262151 PQQ262151 PGU262151 OWY262151 ONC262151 ODG262151 NTK262151 NJO262151 MZS262151 MPW262151 MGA262151 LWE262151 LMI262151 LCM262151 KSQ262151 KIU262151 JYY262151 JPC262151 JFG262151 IVK262151 ILO262151 IBS262151 HRW262151 HIA262151 GYE262151 GOI262151 GEM262151 FUQ262151 FKU262151 FAY262151 ERC262151 EHG262151 DXK262151 DNO262151 DDS262151 CTW262151 CKA262151 CAE262151 BQI262151 BGM262151 AWQ262151 AMU262151 ACY262151 TC262151 JG262151 K262151 WVS196615 WLW196615 WCA196615 VSE196615 VII196615 UYM196615 UOQ196615 UEU196615 TUY196615 TLC196615 TBG196615 SRK196615 SHO196615 RXS196615 RNW196615 REA196615 QUE196615 QKI196615 QAM196615 PQQ196615 PGU196615 OWY196615 ONC196615 ODG196615 NTK196615 NJO196615 MZS196615 MPW196615 MGA196615 LWE196615 LMI196615 LCM196615 KSQ196615 KIU196615 JYY196615 JPC196615 JFG196615 IVK196615 ILO196615 IBS196615 HRW196615 HIA196615 GYE196615 GOI196615 GEM196615 FUQ196615 FKU196615 FAY196615 ERC196615 EHG196615 DXK196615 DNO196615 DDS196615 CTW196615 CKA196615 CAE196615 BQI196615 BGM196615 AWQ196615 AMU196615 ACY196615 TC196615 JG196615 K196615 WVS131079 WLW131079 WCA131079 VSE131079 VII131079 UYM131079 UOQ131079 UEU131079 TUY131079 TLC131079 TBG131079 SRK131079 SHO131079 RXS131079 RNW131079 REA131079 QUE131079 QKI131079 QAM131079 PQQ131079 PGU131079 OWY131079 ONC131079 ODG131079 NTK131079 NJO131079 MZS131079 MPW131079 MGA131079 LWE131079 LMI131079 LCM131079 KSQ131079 KIU131079 JYY131079 JPC131079 JFG131079 IVK131079 ILO131079 IBS131079 HRW131079 HIA131079 GYE131079 GOI131079 GEM131079 FUQ131079 FKU131079 FAY131079 ERC131079 EHG131079 DXK131079 DNO131079 DDS131079 CTW131079 CKA131079 CAE131079 BQI131079 BGM131079 AWQ131079 AMU131079 ACY131079 TC131079 JG131079 K131079 WVS65543 WLW65543 WCA65543 VSE65543 VII65543 UYM65543 UOQ65543 UEU65543 TUY65543 TLC65543 TBG65543 SRK65543 SHO65543 RXS65543 RNW65543 REA65543 QUE65543 QKI65543 QAM65543 PQQ65543 PGU65543 OWY65543 ONC65543 ODG65543 NTK65543 NJO65543 MZS65543 MPW65543 MGA65543 LWE65543 LMI65543 LCM65543 KSQ65543 KIU65543 JYY65543 JPC65543 JFG65543 IVK65543 ILO65543 IBS65543 HRW65543 HIA65543 GYE65543 GOI65543 GEM65543 FUQ65543 FKU65543 FAY65543 ERC65543 EHG65543 DXK65543 DNO65543 DDS65543 CTW65543 CKA65543 CAE65543 BQI65543 BGM65543 AWQ65543 AMU65543 ACY65543 TC65543 JG65543 K65543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K8">
      <formula1>$Q$4:$Q$5</formula1>
    </dataValidation>
    <dataValidation type="list" allowBlank="1" showInputMessage="1" showErrorMessage="1" sqref="K7 JG7 TC7 ACY7 AMU7 AWQ7 BGM7 BQI7 CAE7 CKA7 CTW7 DDS7 DNO7 DXK7 EHG7 ERC7 FAY7 FKU7 FUQ7 GEM7 GOI7 GYE7 HIA7 HRW7 IBS7 ILO7 IVK7 JFG7 JPC7 JYY7 KIU7 KSQ7 LCM7 LMI7 LWE7 MGA7 MPW7 MZS7 NJO7 NTK7 ODG7 ONC7 OWY7 PGU7 PQQ7 QAM7 QKI7 QUE7 REA7 RNW7 RXS7 SHO7 SRK7 TBG7 TLC7 TUY7 UEU7 UOQ7 UYM7 VII7 VSE7 WCA7 WLW7 WVS7 K65542 JG65542 TC65542 ACY65542 AMU65542 AWQ65542 BGM65542 BQI65542 CAE65542 CKA65542 CTW65542 DDS65542 DNO65542 DXK65542 EHG65542 ERC65542 FAY65542 FKU65542 FUQ65542 GEM65542 GOI65542 GYE65542 HIA65542 HRW65542 IBS65542 ILO65542 IVK65542 JFG65542 JPC65542 JYY65542 KIU65542 KSQ65542 LCM65542 LMI65542 LWE65542 MGA65542 MPW65542 MZS65542 NJO65542 NTK65542 ODG65542 ONC65542 OWY65542 PGU65542 PQQ65542 QAM65542 QKI65542 QUE65542 REA65542 RNW65542 RXS65542 SHO65542 SRK65542 TBG65542 TLC65542 TUY65542 UEU65542 UOQ65542 UYM65542 VII65542 VSE65542 WCA65542 WLW65542 WVS65542 K131078 JG131078 TC131078 ACY131078 AMU131078 AWQ131078 BGM131078 BQI131078 CAE131078 CKA131078 CTW131078 DDS131078 DNO131078 DXK131078 EHG131078 ERC131078 FAY131078 FKU131078 FUQ131078 GEM131078 GOI131078 GYE131078 HIA131078 HRW131078 IBS131078 ILO131078 IVK131078 JFG131078 JPC131078 JYY131078 KIU131078 KSQ131078 LCM131078 LMI131078 LWE131078 MGA131078 MPW131078 MZS131078 NJO131078 NTK131078 ODG131078 ONC131078 OWY131078 PGU131078 PQQ131078 QAM131078 QKI131078 QUE131078 REA131078 RNW131078 RXS131078 SHO131078 SRK131078 TBG131078 TLC131078 TUY131078 UEU131078 UOQ131078 UYM131078 VII131078 VSE131078 WCA131078 WLW131078 WVS131078 K196614 JG196614 TC196614 ACY196614 AMU196614 AWQ196614 BGM196614 BQI196614 CAE196614 CKA196614 CTW196614 DDS196614 DNO196614 DXK196614 EHG196614 ERC196614 FAY196614 FKU196614 FUQ196614 GEM196614 GOI196614 GYE196614 HIA196614 HRW196614 IBS196614 ILO196614 IVK196614 JFG196614 JPC196614 JYY196614 KIU196614 KSQ196614 LCM196614 LMI196614 LWE196614 MGA196614 MPW196614 MZS196614 NJO196614 NTK196614 ODG196614 ONC196614 OWY196614 PGU196614 PQQ196614 QAM196614 QKI196614 QUE196614 REA196614 RNW196614 RXS196614 SHO196614 SRK196614 TBG196614 TLC196614 TUY196614 UEU196614 UOQ196614 UYM196614 VII196614 VSE196614 WCA196614 WLW196614 WVS196614 K262150 JG262150 TC262150 ACY262150 AMU262150 AWQ262150 BGM262150 BQI262150 CAE262150 CKA262150 CTW262150 DDS262150 DNO262150 DXK262150 EHG262150 ERC262150 FAY262150 FKU262150 FUQ262150 GEM262150 GOI262150 GYE262150 HIA262150 HRW262150 IBS262150 ILO262150 IVK262150 JFG262150 JPC262150 JYY262150 KIU262150 KSQ262150 LCM262150 LMI262150 LWE262150 MGA262150 MPW262150 MZS262150 NJO262150 NTK262150 ODG262150 ONC262150 OWY262150 PGU262150 PQQ262150 QAM262150 QKI262150 QUE262150 REA262150 RNW262150 RXS262150 SHO262150 SRK262150 TBG262150 TLC262150 TUY262150 UEU262150 UOQ262150 UYM262150 VII262150 VSE262150 WCA262150 WLW262150 WVS262150 K327686 JG327686 TC327686 ACY327686 AMU327686 AWQ327686 BGM327686 BQI327686 CAE327686 CKA327686 CTW327686 DDS327686 DNO327686 DXK327686 EHG327686 ERC327686 FAY327686 FKU327686 FUQ327686 GEM327686 GOI327686 GYE327686 HIA327686 HRW327686 IBS327686 ILO327686 IVK327686 JFG327686 JPC327686 JYY327686 KIU327686 KSQ327686 LCM327686 LMI327686 LWE327686 MGA327686 MPW327686 MZS327686 NJO327686 NTK327686 ODG327686 ONC327686 OWY327686 PGU327686 PQQ327686 QAM327686 QKI327686 QUE327686 REA327686 RNW327686 RXS327686 SHO327686 SRK327686 TBG327686 TLC327686 TUY327686 UEU327686 UOQ327686 UYM327686 VII327686 VSE327686 WCA327686 WLW327686 WVS327686 K393222 JG393222 TC393222 ACY393222 AMU393222 AWQ393222 BGM393222 BQI393222 CAE393222 CKA393222 CTW393222 DDS393222 DNO393222 DXK393222 EHG393222 ERC393222 FAY393222 FKU393222 FUQ393222 GEM393222 GOI393222 GYE393222 HIA393222 HRW393222 IBS393222 ILO393222 IVK393222 JFG393222 JPC393222 JYY393222 KIU393222 KSQ393222 LCM393222 LMI393222 LWE393222 MGA393222 MPW393222 MZS393222 NJO393222 NTK393222 ODG393222 ONC393222 OWY393222 PGU393222 PQQ393222 QAM393222 QKI393222 QUE393222 REA393222 RNW393222 RXS393222 SHO393222 SRK393222 TBG393222 TLC393222 TUY393222 UEU393222 UOQ393222 UYM393222 VII393222 VSE393222 WCA393222 WLW393222 WVS393222 K458758 JG458758 TC458758 ACY458758 AMU458758 AWQ458758 BGM458758 BQI458758 CAE458758 CKA458758 CTW458758 DDS458758 DNO458758 DXK458758 EHG458758 ERC458758 FAY458758 FKU458758 FUQ458758 GEM458758 GOI458758 GYE458758 HIA458758 HRW458758 IBS458758 ILO458758 IVK458758 JFG458758 JPC458758 JYY458758 KIU458758 KSQ458758 LCM458758 LMI458758 LWE458758 MGA458758 MPW458758 MZS458758 NJO458758 NTK458758 ODG458758 ONC458758 OWY458758 PGU458758 PQQ458758 QAM458758 QKI458758 QUE458758 REA458758 RNW458758 RXS458758 SHO458758 SRK458758 TBG458758 TLC458758 TUY458758 UEU458758 UOQ458758 UYM458758 VII458758 VSE458758 WCA458758 WLW458758 WVS458758 K524294 JG524294 TC524294 ACY524294 AMU524294 AWQ524294 BGM524294 BQI524294 CAE524294 CKA524294 CTW524294 DDS524294 DNO524294 DXK524294 EHG524294 ERC524294 FAY524294 FKU524294 FUQ524294 GEM524294 GOI524294 GYE524294 HIA524294 HRW524294 IBS524294 ILO524294 IVK524294 JFG524294 JPC524294 JYY524294 KIU524294 KSQ524294 LCM524294 LMI524294 LWE524294 MGA524294 MPW524294 MZS524294 NJO524294 NTK524294 ODG524294 ONC524294 OWY524294 PGU524294 PQQ524294 QAM524294 QKI524294 QUE524294 REA524294 RNW524294 RXS524294 SHO524294 SRK524294 TBG524294 TLC524294 TUY524294 UEU524294 UOQ524294 UYM524294 VII524294 VSE524294 WCA524294 WLW524294 WVS524294 K589830 JG589830 TC589830 ACY589830 AMU589830 AWQ589830 BGM589830 BQI589830 CAE589830 CKA589830 CTW589830 DDS589830 DNO589830 DXK589830 EHG589830 ERC589830 FAY589830 FKU589830 FUQ589830 GEM589830 GOI589830 GYE589830 HIA589830 HRW589830 IBS589830 ILO589830 IVK589830 JFG589830 JPC589830 JYY589830 KIU589830 KSQ589830 LCM589830 LMI589830 LWE589830 MGA589830 MPW589830 MZS589830 NJO589830 NTK589830 ODG589830 ONC589830 OWY589830 PGU589830 PQQ589830 QAM589830 QKI589830 QUE589830 REA589830 RNW589830 RXS589830 SHO589830 SRK589830 TBG589830 TLC589830 TUY589830 UEU589830 UOQ589830 UYM589830 VII589830 VSE589830 WCA589830 WLW589830 WVS589830 K655366 JG655366 TC655366 ACY655366 AMU655366 AWQ655366 BGM655366 BQI655366 CAE655366 CKA655366 CTW655366 DDS655366 DNO655366 DXK655366 EHG655366 ERC655366 FAY655366 FKU655366 FUQ655366 GEM655366 GOI655366 GYE655366 HIA655366 HRW655366 IBS655366 ILO655366 IVK655366 JFG655366 JPC655366 JYY655366 KIU655366 KSQ655366 LCM655366 LMI655366 LWE655366 MGA655366 MPW655366 MZS655366 NJO655366 NTK655366 ODG655366 ONC655366 OWY655366 PGU655366 PQQ655366 QAM655366 QKI655366 QUE655366 REA655366 RNW655366 RXS655366 SHO655366 SRK655366 TBG655366 TLC655366 TUY655366 UEU655366 UOQ655366 UYM655366 VII655366 VSE655366 WCA655366 WLW655366 WVS655366 K720902 JG720902 TC720902 ACY720902 AMU720902 AWQ720902 BGM720902 BQI720902 CAE720902 CKA720902 CTW720902 DDS720902 DNO720902 DXK720902 EHG720902 ERC720902 FAY720902 FKU720902 FUQ720902 GEM720902 GOI720902 GYE720902 HIA720902 HRW720902 IBS720902 ILO720902 IVK720902 JFG720902 JPC720902 JYY720902 KIU720902 KSQ720902 LCM720902 LMI720902 LWE720902 MGA720902 MPW720902 MZS720902 NJO720902 NTK720902 ODG720902 ONC720902 OWY720902 PGU720902 PQQ720902 QAM720902 QKI720902 QUE720902 REA720902 RNW720902 RXS720902 SHO720902 SRK720902 TBG720902 TLC720902 TUY720902 UEU720902 UOQ720902 UYM720902 VII720902 VSE720902 WCA720902 WLW720902 WVS720902 K786438 JG786438 TC786438 ACY786438 AMU786438 AWQ786438 BGM786438 BQI786438 CAE786438 CKA786438 CTW786438 DDS786438 DNO786438 DXK786438 EHG786438 ERC786438 FAY786438 FKU786438 FUQ786438 GEM786438 GOI786438 GYE786438 HIA786438 HRW786438 IBS786438 ILO786438 IVK786438 JFG786438 JPC786438 JYY786438 KIU786438 KSQ786438 LCM786438 LMI786438 LWE786438 MGA786438 MPW786438 MZS786438 NJO786438 NTK786438 ODG786438 ONC786438 OWY786438 PGU786438 PQQ786438 QAM786438 QKI786438 QUE786438 REA786438 RNW786438 RXS786438 SHO786438 SRK786438 TBG786438 TLC786438 TUY786438 UEU786438 UOQ786438 UYM786438 VII786438 VSE786438 WCA786438 WLW786438 WVS786438 K851974 JG851974 TC851974 ACY851974 AMU851974 AWQ851974 BGM851974 BQI851974 CAE851974 CKA851974 CTW851974 DDS851974 DNO851974 DXK851974 EHG851974 ERC851974 FAY851974 FKU851974 FUQ851974 GEM851974 GOI851974 GYE851974 HIA851974 HRW851974 IBS851974 ILO851974 IVK851974 JFG851974 JPC851974 JYY851974 KIU851974 KSQ851974 LCM851974 LMI851974 LWE851974 MGA851974 MPW851974 MZS851974 NJO851974 NTK851974 ODG851974 ONC851974 OWY851974 PGU851974 PQQ851974 QAM851974 QKI851974 QUE851974 REA851974 RNW851974 RXS851974 SHO851974 SRK851974 TBG851974 TLC851974 TUY851974 UEU851974 UOQ851974 UYM851974 VII851974 VSE851974 WCA851974 WLW851974 WVS851974 K917510 JG917510 TC917510 ACY917510 AMU917510 AWQ917510 BGM917510 BQI917510 CAE917510 CKA917510 CTW917510 DDS917510 DNO917510 DXK917510 EHG917510 ERC917510 FAY917510 FKU917510 FUQ917510 GEM917510 GOI917510 GYE917510 HIA917510 HRW917510 IBS917510 ILO917510 IVK917510 JFG917510 JPC917510 JYY917510 KIU917510 KSQ917510 LCM917510 LMI917510 LWE917510 MGA917510 MPW917510 MZS917510 NJO917510 NTK917510 ODG917510 ONC917510 OWY917510 PGU917510 PQQ917510 QAM917510 QKI917510 QUE917510 REA917510 RNW917510 RXS917510 SHO917510 SRK917510 TBG917510 TLC917510 TUY917510 UEU917510 UOQ917510 UYM917510 VII917510 VSE917510 WCA917510 WLW917510 WVS917510 K983046 JG983046 TC983046 ACY983046 AMU983046 AWQ983046 BGM983046 BQI983046 CAE983046 CKA983046 CTW983046 DDS983046 DNO983046 DXK983046 EHG983046 ERC983046 FAY983046 FKU983046 FUQ983046 GEM983046 GOI983046 GYE983046 HIA983046 HRW983046 IBS983046 ILO983046 IVK983046 JFG983046 JPC983046 JYY983046 KIU983046 KSQ983046 LCM983046 LMI983046 LWE983046 MGA983046 MPW983046 MZS983046 NJO983046 NTK983046 ODG983046 ONC983046 OWY983046 PGU983046 PQQ983046 QAM983046 QKI983046 QUE983046 REA983046 RNW983046 RXS983046 SHO983046 SRK983046 TBG983046 TLC983046 TUY983046 UEU983046 UOQ983046 UYM983046 VII983046 VSE983046 WCA983046 WLW983046 WVS983046">
      <formula1>Q1:Q3</formula1>
    </dataValidation>
    <dataValidation allowBlank="1" showInputMessage="1" showErrorMessage="1" errorTitle="Seleccionar un valor de la lista" sqref="WVN983063:WVN983074 F65559:F65570 JB65559:JB65570 SX65559:SX65570 ACT65559:ACT65570 AMP65559:AMP65570 AWL65559:AWL65570 BGH65559:BGH65570 BQD65559:BQD65570 BZZ65559:BZZ65570 CJV65559:CJV65570 CTR65559:CTR65570 DDN65559:DDN65570 DNJ65559:DNJ65570 DXF65559:DXF65570 EHB65559:EHB65570 EQX65559:EQX65570 FAT65559:FAT65570 FKP65559:FKP65570 FUL65559:FUL65570 GEH65559:GEH65570 GOD65559:GOD65570 GXZ65559:GXZ65570 HHV65559:HHV65570 HRR65559:HRR65570 IBN65559:IBN65570 ILJ65559:ILJ65570 IVF65559:IVF65570 JFB65559:JFB65570 JOX65559:JOX65570 JYT65559:JYT65570 KIP65559:KIP65570 KSL65559:KSL65570 LCH65559:LCH65570 LMD65559:LMD65570 LVZ65559:LVZ65570 MFV65559:MFV65570 MPR65559:MPR65570 MZN65559:MZN65570 NJJ65559:NJJ65570 NTF65559:NTF65570 ODB65559:ODB65570 OMX65559:OMX65570 OWT65559:OWT65570 PGP65559:PGP65570 PQL65559:PQL65570 QAH65559:QAH65570 QKD65559:QKD65570 QTZ65559:QTZ65570 RDV65559:RDV65570 RNR65559:RNR65570 RXN65559:RXN65570 SHJ65559:SHJ65570 SRF65559:SRF65570 TBB65559:TBB65570 TKX65559:TKX65570 TUT65559:TUT65570 UEP65559:UEP65570 UOL65559:UOL65570 UYH65559:UYH65570 VID65559:VID65570 VRZ65559:VRZ65570 WBV65559:WBV65570 WLR65559:WLR65570 WVN65559:WVN65570 F131095:F131106 JB131095:JB131106 SX131095:SX131106 ACT131095:ACT131106 AMP131095:AMP131106 AWL131095:AWL131106 BGH131095:BGH131106 BQD131095:BQD131106 BZZ131095:BZZ131106 CJV131095:CJV131106 CTR131095:CTR131106 DDN131095:DDN131106 DNJ131095:DNJ131106 DXF131095:DXF131106 EHB131095:EHB131106 EQX131095:EQX131106 FAT131095:FAT131106 FKP131095:FKP131106 FUL131095:FUL131106 GEH131095:GEH131106 GOD131095:GOD131106 GXZ131095:GXZ131106 HHV131095:HHV131106 HRR131095:HRR131106 IBN131095:IBN131106 ILJ131095:ILJ131106 IVF131095:IVF131106 JFB131095:JFB131106 JOX131095:JOX131106 JYT131095:JYT131106 KIP131095:KIP131106 KSL131095:KSL131106 LCH131095:LCH131106 LMD131095:LMD131106 LVZ131095:LVZ131106 MFV131095:MFV131106 MPR131095:MPR131106 MZN131095:MZN131106 NJJ131095:NJJ131106 NTF131095:NTF131106 ODB131095:ODB131106 OMX131095:OMX131106 OWT131095:OWT131106 PGP131095:PGP131106 PQL131095:PQL131106 QAH131095:QAH131106 QKD131095:QKD131106 QTZ131095:QTZ131106 RDV131095:RDV131106 RNR131095:RNR131106 RXN131095:RXN131106 SHJ131095:SHJ131106 SRF131095:SRF131106 TBB131095:TBB131106 TKX131095:TKX131106 TUT131095:TUT131106 UEP131095:UEP131106 UOL131095:UOL131106 UYH131095:UYH131106 VID131095:VID131106 VRZ131095:VRZ131106 WBV131095:WBV131106 WLR131095:WLR131106 WVN131095:WVN131106 F196631:F196642 JB196631:JB196642 SX196631:SX196642 ACT196631:ACT196642 AMP196631:AMP196642 AWL196631:AWL196642 BGH196631:BGH196642 BQD196631:BQD196642 BZZ196631:BZZ196642 CJV196631:CJV196642 CTR196631:CTR196642 DDN196631:DDN196642 DNJ196631:DNJ196642 DXF196631:DXF196642 EHB196631:EHB196642 EQX196631:EQX196642 FAT196631:FAT196642 FKP196631:FKP196642 FUL196631:FUL196642 GEH196631:GEH196642 GOD196631:GOD196642 GXZ196631:GXZ196642 HHV196631:HHV196642 HRR196631:HRR196642 IBN196631:IBN196642 ILJ196631:ILJ196642 IVF196631:IVF196642 JFB196631:JFB196642 JOX196631:JOX196642 JYT196631:JYT196642 KIP196631:KIP196642 KSL196631:KSL196642 LCH196631:LCH196642 LMD196631:LMD196642 LVZ196631:LVZ196642 MFV196631:MFV196642 MPR196631:MPR196642 MZN196631:MZN196642 NJJ196631:NJJ196642 NTF196631:NTF196642 ODB196631:ODB196642 OMX196631:OMX196642 OWT196631:OWT196642 PGP196631:PGP196642 PQL196631:PQL196642 QAH196631:QAH196642 QKD196631:QKD196642 QTZ196631:QTZ196642 RDV196631:RDV196642 RNR196631:RNR196642 RXN196631:RXN196642 SHJ196631:SHJ196642 SRF196631:SRF196642 TBB196631:TBB196642 TKX196631:TKX196642 TUT196631:TUT196642 UEP196631:UEP196642 UOL196631:UOL196642 UYH196631:UYH196642 VID196631:VID196642 VRZ196631:VRZ196642 WBV196631:WBV196642 WLR196631:WLR196642 WVN196631:WVN196642 F262167:F262178 JB262167:JB262178 SX262167:SX262178 ACT262167:ACT262178 AMP262167:AMP262178 AWL262167:AWL262178 BGH262167:BGH262178 BQD262167:BQD262178 BZZ262167:BZZ262178 CJV262167:CJV262178 CTR262167:CTR262178 DDN262167:DDN262178 DNJ262167:DNJ262178 DXF262167:DXF262178 EHB262167:EHB262178 EQX262167:EQX262178 FAT262167:FAT262178 FKP262167:FKP262178 FUL262167:FUL262178 GEH262167:GEH262178 GOD262167:GOD262178 GXZ262167:GXZ262178 HHV262167:HHV262178 HRR262167:HRR262178 IBN262167:IBN262178 ILJ262167:ILJ262178 IVF262167:IVF262178 JFB262167:JFB262178 JOX262167:JOX262178 JYT262167:JYT262178 KIP262167:KIP262178 KSL262167:KSL262178 LCH262167:LCH262178 LMD262167:LMD262178 LVZ262167:LVZ262178 MFV262167:MFV262178 MPR262167:MPR262178 MZN262167:MZN262178 NJJ262167:NJJ262178 NTF262167:NTF262178 ODB262167:ODB262178 OMX262167:OMX262178 OWT262167:OWT262178 PGP262167:PGP262178 PQL262167:PQL262178 QAH262167:QAH262178 QKD262167:QKD262178 QTZ262167:QTZ262178 RDV262167:RDV262178 RNR262167:RNR262178 RXN262167:RXN262178 SHJ262167:SHJ262178 SRF262167:SRF262178 TBB262167:TBB262178 TKX262167:TKX262178 TUT262167:TUT262178 UEP262167:UEP262178 UOL262167:UOL262178 UYH262167:UYH262178 VID262167:VID262178 VRZ262167:VRZ262178 WBV262167:WBV262178 WLR262167:WLR262178 WVN262167:WVN262178 F327703:F327714 JB327703:JB327714 SX327703:SX327714 ACT327703:ACT327714 AMP327703:AMP327714 AWL327703:AWL327714 BGH327703:BGH327714 BQD327703:BQD327714 BZZ327703:BZZ327714 CJV327703:CJV327714 CTR327703:CTR327714 DDN327703:DDN327714 DNJ327703:DNJ327714 DXF327703:DXF327714 EHB327703:EHB327714 EQX327703:EQX327714 FAT327703:FAT327714 FKP327703:FKP327714 FUL327703:FUL327714 GEH327703:GEH327714 GOD327703:GOD327714 GXZ327703:GXZ327714 HHV327703:HHV327714 HRR327703:HRR327714 IBN327703:IBN327714 ILJ327703:ILJ327714 IVF327703:IVF327714 JFB327703:JFB327714 JOX327703:JOX327714 JYT327703:JYT327714 KIP327703:KIP327714 KSL327703:KSL327714 LCH327703:LCH327714 LMD327703:LMD327714 LVZ327703:LVZ327714 MFV327703:MFV327714 MPR327703:MPR327714 MZN327703:MZN327714 NJJ327703:NJJ327714 NTF327703:NTF327714 ODB327703:ODB327714 OMX327703:OMX327714 OWT327703:OWT327714 PGP327703:PGP327714 PQL327703:PQL327714 QAH327703:QAH327714 QKD327703:QKD327714 QTZ327703:QTZ327714 RDV327703:RDV327714 RNR327703:RNR327714 RXN327703:RXN327714 SHJ327703:SHJ327714 SRF327703:SRF327714 TBB327703:TBB327714 TKX327703:TKX327714 TUT327703:TUT327714 UEP327703:UEP327714 UOL327703:UOL327714 UYH327703:UYH327714 VID327703:VID327714 VRZ327703:VRZ327714 WBV327703:WBV327714 WLR327703:WLR327714 WVN327703:WVN327714 F393239:F393250 JB393239:JB393250 SX393239:SX393250 ACT393239:ACT393250 AMP393239:AMP393250 AWL393239:AWL393250 BGH393239:BGH393250 BQD393239:BQD393250 BZZ393239:BZZ393250 CJV393239:CJV393250 CTR393239:CTR393250 DDN393239:DDN393250 DNJ393239:DNJ393250 DXF393239:DXF393250 EHB393239:EHB393250 EQX393239:EQX393250 FAT393239:FAT393250 FKP393239:FKP393250 FUL393239:FUL393250 GEH393239:GEH393250 GOD393239:GOD393250 GXZ393239:GXZ393250 HHV393239:HHV393250 HRR393239:HRR393250 IBN393239:IBN393250 ILJ393239:ILJ393250 IVF393239:IVF393250 JFB393239:JFB393250 JOX393239:JOX393250 JYT393239:JYT393250 KIP393239:KIP393250 KSL393239:KSL393250 LCH393239:LCH393250 LMD393239:LMD393250 LVZ393239:LVZ393250 MFV393239:MFV393250 MPR393239:MPR393250 MZN393239:MZN393250 NJJ393239:NJJ393250 NTF393239:NTF393250 ODB393239:ODB393250 OMX393239:OMX393250 OWT393239:OWT393250 PGP393239:PGP393250 PQL393239:PQL393250 QAH393239:QAH393250 QKD393239:QKD393250 QTZ393239:QTZ393250 RDV393239:RDV393250 RNR393239:RNR393250 RXN393239:RXN393250 SHJ393239:SHJ393250 SRF393239:SRF393250 TBB393239:TBB393250 TKX393239:TKX393250 TUT393239:TUT393250 UEP393239:UEP393250 UOL393239:UOL393250 UYH393239:UYH393250 VID393239:VID393250 VRZ393239:VRZ393250 WBV393239:WBV393250 WLR393239:WLR393250 WVN393239:WVN393250 F458775:F458786 JB458775:JB458786 SX458775:SX458786 ACT458775:ACT458786 AMP458775:AMP458786 AWL458775:AWL458786 BGH458775:BGH458786 BQD458775:BQD458786 BZZ458775:BZZ458786 CJV458775:CJV458786 CTR458775:CTR458786 DDN458775:DDN458786 DNJ458775:DNJ458786 DXF458775:DXF458786 EHB458775:EHB458786 EQX458775:EQX458786 FAT458775:FAT458786 FKP458775:FKP458786 FUL458775:FUL458786 GEH458775:GEH458786 GOD458775:GOD458786 GXZ458775:GXZ458786 HHV458775:HHV458786 HRR458775:HRR458786 IBN458775:IBN458786 ILJ458775:ILJ458786 IVF458775:IVF458786 JFB458775:JFB458786 JOX458775:JOX458786 JYT458775:JYT458786 KIP458775:KIP458786 KSL458775:KSL458786 LCH458775:LCH458786 LMD458775:LMD458786 LVZ458775:LVZ458786 MFV458775:MFV458786 MPR458775:MPR458786 MZN458775:MZN458786 NJJ458775:NJJ458786 NTF458775:NTF458786 ODB458775:ODB458786 OMX458775:OMX458786 OWT458775:OWT458786 PGP458775:PGP458786 PQL458775:PQL458786 QAH458775:QAH458786 QKD458775:QKD458786 QTZ458775:QTZ458786 RDV458775:RDV458786 RNR458775:RNR458786 RXN458775:RXN458786 SHJ458775:SHJ458786 SRF458775:SRF458786 TBB458775:TBB458786 TKX458775:TKX458786 TUT458775:TUT458786 UEP458775:UEP458786 UOL458775:UOL458786 UYH458775:UYH458786 VID458775:VID458786 VRZ458775:VRZ458786 WBV458775:WBV458786 WLR458775:WLR458786 WVN458775:WVN458786 F524311:F524322 JB524311:JB524322 SX524311:SX524322 ACT524311:ACT524322 AMP524311:AMP524322 AWL524311:AWL524322 BGH524311:BGH524322 BQD524311:BQD524322 BZZ524311:BZZ524322 CJV524311:CJV524322 CTR524311:CTR524322 DDN524311:DDN524322 DNJ524311:DNJ524322 DXF524311:DXF524322 EHB524311:EHB524322 EQX524311:EQX524322 FAT524311:FAT524322 FKP524311:FKP524322 FUL524311:FUL524322 GEH524311:GEH524322 GOD524311:GOD524322 GXZ524311:GXZ524322 HHV524311:HHV524322 HRR524311:HRR524322 IBN524311:IBN524322 ILJ524311:ILJ524322 IVF524311:IVF524322 JFB524311:JFB524322 JOX524311:JOX524322 JYT524311:JYT524322 KIP524311:KIP524322 KSL524311:KSL524322 LCH524311:LCH524322 LMD524311:LMD524322 LVZ524311:LVZ524322 MFV524311:MFV524322 MPR524311:MPR524322 MZN524311:MZN524322 NJJ524311:NJJ524322 NTF524311:NTF524322 ODB524311:ODB524322 OMX524311:OMX524322 OWT524311:OWT524322 PGP524311:PGP524322 PQL524311:PQL524322 QAH524311:QAH524322 QKD524311:QKD524322 QTZ524311:QTZ524322 RDV524311:RDV524322 RNR524311:RNR524322 RXN524311:RXN524322 SHJ524311:SHJ524322 SRF524311:SRF524322 TBB524311:TBB524322 TKX524311:TKX524322 TUT524311:TUT524322 UEP524311:UEP524322 UOL524311:UOL524322 UYH524311:UYH524322 VID524311:VID524322 VRZ524311:VRZ524322 WBV524311:WBV524322 WLR524311:WLR524322 WVN524311:WVN524322 F589847:F589858 JB589847:JB589858 SX589847:SX589858 ACT589847:ACT589858 AMP589847:AMP589858 AWL589847:AWL589858 BGH589847:BGH589858 BQD589847:BQD589858 BZZ589847:BZZ589858 CJV589847:CJV589858 CTR589847:CTR589858 DDN589847:DDN589858 DNJ589847:DNJ589858 DXF589847:DXF589858 EHB589847:EHB589858 EQX589847:EQX589858 FAT589847:FAT589858 FKP589847:FKP589858 FUL589847:FUL589858 GEH589847:GEH589858 GOD589847:GOD589858 GXZ589847:GXZ589858 HHV589847:HHV589858 HRR589847:HRR589858 IBN589847:IBN589858 ILJ589847:ILJ589858 IVF589847:IVF589858 JFB589847:JFB589858 JOX589847:JOX589858 JYT589847:JYT589858 KIP589847:KIP589858 KSL589847:KSL589858 LCH589847:LCH589858 LMD589847:LMD589858 LVZ589847:LVZ589858 MFV589847:MFV589858 MPR589847:MPR589858 MZN589847:MZN589858 NJJ589847:NJJ589858 NTF589847:NTF589858 ODB589847:ODB589858 OMX589847:OMX589858 OWT589847:OWT589858 PGP589847:PGP589858 PQL589847:PQL589858 QAH589847:QAH589858 QKD589847:QKD589858 QTZ589847:QTZ589858 RDV589847:RDV589858 RNR589847:RNR589858 RXN589847:RXN589858 SHJ589847:SHJ589858 SRF589847:SRF589858 TBB589847:TBB589858 TKX589847:TKX589858 TUT589847:TUT589858 UEP589847:UEP589858 UOL589847:UOL589858 UYH589847:UYH589858 VID589847:VID589858 VRZ589847:VRZ589858 WBV589847:WBV589858 WLR589847:WLR589858 WVN589847:WVN589858 F655383:F655394 JB655383:JB655394 SX655383:SX655394 ACT655383:ACT655394 AMP655383:AMP655394 AWL655383:AWL655394 BGH655383:BGH655394 BQD655383:BQD655394 BZZ655383:BZZ655394 CJV655383:CJV655394 CTR655383:CTR655394 DDN655383:DDN655394 DNJ655383:DNJ655394 DXF655383:DXF655394 EHB655383:EHB655394 EQX655383:EQX655394 FAT655383:FAT655394 FKP655383:FKP655394 FUL655383:FUL655394 GEH655383:GEH655394 GOD655383:GOD655394 GXZ655383:GXZ655394 HHV655383:HHV655394 HRR655383:HRR655394 IBN655383:IBN655394 ILJ655383:ILJ655394 IVF655383:IVF655394 JFB655383:JFB655394 JOX655383:JOX655394 JYT655383:JYT655394 KIP655383:KIP655394 KSL655383:KSL655394 LCH655383:LCH655394 LMD655383:LMD655394 LVZ655383:LVZ655394 MFV655383:MFV655394 MPR655383:MPR655394 MZN655383:MZN655394 NJJ655383:NJJ655394 NTF655383:NTF655394 ODB655383:ODB655394 OMX655383:OMX655394 OWT655383:OWT655394 PGP655383:PGP655394 PQL655383:PQL655394 QAH655383:QAH655394 QKD655383:QKD655394 QTZ655383:QTZ655394 RDV655383:RDV655394 RNR655383:RNR655394 RXN655383:RXN655394 SHJ655383:SHJ655394 SRF655383:SRF655394 TBB655383:TBB655394 TKX655383:TKX655394 TUT655383:TUT655394 UEP655383:UEP655394 UOL655383:UOL655394 UYH655383:UYH655394 VID655383:VID655394 VRZ655383:VRZ655394 WBV655383:WBV655394 WLR655383:WLR655394 WVN655383:WVN655394 F720919:F720930 JB720919:JB720930 SX720919:SX720930 ACT720919:ACT720930 AMP720919:AMP720930 AWL720919:AWL720930 BGH720919:BGH720930 BQD720919:BQD720930 BZZ720919:BZZ720930 CJV720919:CJV720930 CTR720919:CTR720930 DDN720919:DDN720930 DNJ720919:DNJ720930 DXF720919:DXF720930 EHB720919:EHB720930 EQX720919:EQX720930 FAT720919:FAT720930 FKP720919:FKP720930 FUL720919:FUL720930 GEH720919:GEH720930 GOD720919:GOD720930 GXZ720919:GXZ720930 HHV720919:HHV720930 HRR720919:HRR720930 IBN720919:IBN720930 ILJ720919:ILJ720930 IVF720919:IVF720930 JFB720919:JFB720930 JOX720919:JOX720930 JYT720919:JYT720930 KIP720919:KIP720930 KSL720919:KSL720930 LCH720919:LCH720930 LMD720919:LMD720930 LVZ720919:LVZ720930 MFV720919:MFV720930 MPR720919:MPR720930 MZN720919:MZN720930 NJJ720919:NJJ720930 NTF720919:NTF720930 ODB720919:ODB720930 OMX720919:OMX720930 OWT720919:OWT720930 PGP720919:PGP720930 PQL720919:PQL720930 QAH720919:QAH720930 QKD720919:QKD720930 QTZ720919:QTZ720930 RDV720919:RDV720930 RNR720919:RNR720930 RXN720919:RXN720930 SHJ720919:SHJ720930 SRF720919:SRF720930 TBB720919:TBB720930 TKX720919:TKX720930 TUT720919:TUT720930 UEP720919:UEP720930 UOL720919:UOL720930 UYH720919:UYH720930 VID720919:VID720930 VRZ720919:VRZ720930 WBV720919:WBV720930 WLR720919:WLR720930 WVN720919:WVN720930 F786455:F786466 JB786455:JB786466 SX786455:SX786466 ACT786455:ACT786466 AMP786455:AMP786466 AWL786455:AWL786466 BGH786455:BGH786466 BQD786455:BQD786466 BZZ786455:BZZ786466 CJV786455:CJV786466 CTR786455:CTR786466 DDN786455:DDN786466 DNJ786455:DNJ786466 DXF786455:DXF786466 EHB786455:EHB786466 EQX786455:EQX786466 FAT786455:FAT786466 FKP786455:FKP786466 FUL786455:FUL786466 GEH786455:GEH786466 GOD786455:GOD786466 GXZ786455:GXZ786466 HHV786455:HHV786466 HRR786455:HRR786466 IBN786455:IBN786466 ILJ786455:ILJ786466 IVF786455:IVF786466 JFB786455:JFB786466 JOX786455:JOX786466 JYT786455:JYT786466 KIP786455:KIP786466 KSL786455:KSL786466 LCH786455:LCH786466 LMD786455:LMD786466 LVZ786455:LVZ786466 MFV786455:MFV786466 MPR786455:MPR786466 MZN786455:MZN786466 NJJ786455:NJJ786466 NTF786455:NTF786466 ODB786455:ODB786466 OMX786455:OMX786466 OWT786455:OWT786466 PGP786455:PGP786466 PQL786455:PQL786466 QAH786455:QAH786466 QKD786455:QKD786466 QTZ786455:QTZ786466 RDV786455:RDV786466 RNR786455:RNR786466 RXN786455:RXN786466 SHJ786455:SHJ786466 SRF786455:SRF786466 TBB786455:TBB786466 TKX786455:TKX786466 TUT786455:TUT786466 UEP786455:UEP786466 UOL786455:UOL786466 UYH786455:UYH786466 VID786455:VID786466 VRZ786455:VRZ786466 WBV786455:WBV786466 WLR786455:WLR786466 WVN786455:WVN786466 F851991:F852002 JB851991:JB852002 SX851991:SX852002 ACT851991:ACT852002 AMP851991:AMP852002 AWL851991:AWL852002 BGH851991:BGH852002 BQD851991:BQD852002 BZZ851991:BZZ852002 CJV851991:CJV852002 CTR851991:CTR852002 DDN851991:DDN852002 DNJ851991:DNJ852002 DXF851991:DXF852002 EHB851991:EHB852002 EQX851991:EQX852002 FAT851991:FAT852002 FKP851991:FKP852002 FUL851991:FUL852002 GEH851991:GEH852002 GOD851991:GOD852002 GXZ851991:GXZ852002 HHV851991:HHV852002 HRR851991:HRR852002 IBN851991:IBN852002 ILJ851991:ILJ852002 IVF851991:IVF852002 JFB851991:JFB852002 JOX851991:JOX852002 JYT851991:JYT852002 KIP851991:KIP852002 KSL851991:KSL852002 LCH851991:LCH852002 LMD851991:LMD852002 LVZ851991:LVZ852002 MFV851991:MFV852002 MPR851991:MPR852002 MZN851991:MZN852002 NJJ851991:NJJ852002 NTF851991:NTF852002 ODB851991:ODB852002 OMX851991:OMX852002 OWT851991:OWT852002 PGP851991:PGP852002 PQL851991:PQL852002 QAH851991:QAH852002 QKD851991:QKD852002 QTZ851991:QTZ852002 RDV851991:RDV852002 RNR851991:RNR852002 RXN851991:RXN852002 SHJ851991:SHJ852002 SRF851991:SRF852002 TBB851991:TBB852002 TKX851991:TKX852002 TUT851991:TUT852002 UEP851991:UEP852002 UOL851991:UOL852002 UYH851991:UYH852002 VID851991:VID852002 VRZ851991:VRZ852002 WBV851991:WBV852002 WLR851991:WLR852002 WVN851991:WVN852002 F917527:F917538 JB917527:JB917538 SX917527:SX917538 ACT917527:ACT917538 AMP917527:AMP917538 AWL917527:AWL917538 BGH917527:BGH917538 BQD917527:BQD917538 BZZ917527:BZZ917538 CJV917527:CJV917538 CTR917527:CTR917538 DDN917527:DDN917538 DNJ917527:DNJ917538 DXF917527:DXF917538 EHB917527:EHB917538 EQX917527:EQX917538 FAT917527:FAT917538 FKP917527:FKP917538 FUL917527:FUL917538 GEH917527:GEH917538 GOD917527:GOD917538 GXZ917527:GXZ917538 HHV917527:HHV917538 HRR917527:HRR917538 IBN917527:IBN917538 ILJ917527:ILJ917538 IVF917527:IVF917538 JFB917527:JFB917538 JOX917527:JOX917538 JYT917527:JYT917538 KIP917527:KIP917538 KSL917527:KSL917538 LCH917527:LCH917538 LMD917527:LMD917538 LVZ917527:LVZ917538 MFV917527:MFV917538 MPR917527:MPR917538 MZN917527:MZN917538 NJJ917527:NJJ917538 NTF917527:NTF917538 ODB917527:ODB917538 OMX917527:OMX917538 OWT917527:OWT917538 PGP917527:PGP917538 PQL917527:PQL917538 QAH917527:QAH917538 QKD917527:QKD917538 QTZ917527:QTZ917538 RDV917527:RDV917538 RNR917527:RNR917538 RXN917527:RXN917538 SHJ917527:SHJ917538 SRF917527:SRF917538 TBB917527:TBB917538 TKX917527:TKX917538 TUT917527:TUT917538 UEP917527:UEP917538 UOL917527:UOL917538 UYH917527:UYH917538 VID917527:VID917538 VRZ917527:VRZ917538 WBV917527:WBV917538 WLR917527:WLR917538 WVN917527:WVN917538 F983063:F983074 JB983063:JB983074 SX983063:SX983074 ACT983063:ACT983074 AMP983063:AMP983074 AWL983063:AWL983074 BGH983063:BGH983074 BQD983063:BQD983074 BZZ983063:BZZ983074 CJV983063:CJV983074 CTR983063:CTR983074 DDN983063:DDN983074 DNJ983063:DNJ983074 DXF983063:DXF983074 EHB983063:EHB983074 EQX983063:EQX983074 FAT983063:FAT983074 FKP983063:FKP983074 FUL983063:FUL983074 GEH983063:GEH983074 GOD983063:GOD983074 GXZ983063:GXZ983074 HHV983063:HHV983074 HRR983063:HRR983074 IBN983063:IBN983074 ILJ983063:ILJ983074 IVF983063:IVF983074 JFB983063:JFB983074 JOX983063:JOX983074 JYT983063:JYT983074 KIP983063:KIP983074 KSL983063:KSL983074 LCH983063:LCH983074 LMD983063:LMD983074 LVZ983063:LVZ983074 MFV983063:MFV983074 MPR983063:MPR983074 MZN983063:MZN983074 NJJ983063:NJJ983074 NTF983063:NTF983074 ODB983063:ODB983074 OMX983063:OMX983074 OWT983063:OWT983074 PGP983063:PGP983074 PQL983063:PQL983074 QAH983063:QAH983074 QKD983063:QKD983074 QTZ983063:QTZ983074 RDV983063:RDV983074 RNR983063:RNR983074 RXN983063:RXN983074 SHJ983063:SHJ983074 SRF983063:SRF983074 TBB983063:TBB983074 TKX983063:TKX983074 TUT983063:TUT983074 UEP983063:UEP983074 UOL983063:UOL983074 UYH983063:UYH983074 VID983063:VID983074 VRZ983063:VRZ983074 WBV983063:WBV983074 WLR983063:WLR983074 JB24:JB35 SX24:SX35 ACT24:ACT35 AMP24:AMP35 AWL24:AWL35 BGH24:BGH35 BQD24:BQD35 BZZ24:BZZ35 CJV24:CJV35 CTR24:CTR35 DDN24:DDN35 DNJ24:DNJ35 DXF24:DXF35 EHB24:EHB35 EQX24:EQX35 FAT24:FAT35 FKP24:FKP35 FUL24:FUL35 GEH24:GEH35 GOD24:GOD35 GXZ24:GXZ35 HHV24:HHV35 HRR24:HRR35 IBN24:IBN35 ILJ24:ILJ35 IVF24:IVF35 JFB24:JFB35 JOX24:JOX35 JYT24:JYT35 KIP24:KIP35 KSL24:KSL35 LCH24:LCH35 LMD24:LMD35 LVZ24:LVZ35 MFV24:MFV35 MPR24:MPR35 MZN24:MZN35 NJJ24:NJJ35 NTF24:NTF35 ODB24:ODB35 OMX24:OMX35 OWT24:OWT35 PGP24:PGP35 PQL24:PQL35 QAH24:QAH35 QKD24:QKD35 QTZ24:QTZ35 RDV24:RDV35 RNR24:RNR35 RXN24:RXN35 SHJ24:SHJ35 SRF24:SRF35 TBB24:TBB35 TKX24:TKX35 TUT24:TUT35 UEP24:UEP35 UOL24:UOL35 UYH24:UYH35 VID24:VID35 VRZ24:VRZ35 WBV24:WBV35 WLR24:WLR35 WVN24:WVN35 F24:F35"/>
  </dataValidations>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R55"/>
  <sheetViews>
    <sheetView topLeftCell="B29" zoomScale="80" zoomScaleNormal="80" workbookViewId="0">
      <selection activeCell="Q40" sqref="Q40"/>
    </sheetView>
  </sheetViews>
  <sheetFormatPr baseColWidth="10" defaultRowHeight="12.75" x14ac:dyDescent="0.2"/>
  <cols>
    <col min="1" max="1" width="20.5703125" style="25" customWidth="1"/>
    <col min="2" max="2" width="11.42578125" style="25" customWidth="1"/>
    <col min="3" max="3" width="25.85546875" style="25" bestFit="1" customWidth="1"/>
    <col min="4" max="4" width="20.140625" style="25" bestFit="1" customWidth="1"/>
    <col min="5" max="5" width="18.85546875" style="25" customWidth="1"/>
    <col min="6" max="6" width="28.140625" style="25" customWidth="1"/>
    <col min="7" max="7" width="20.85546875" style="25" customWidth="1"/>
    <col min="8" max="8" width="19.5703125" style="25" customWidth="1"/>
    <col min="9" max="9" width="21.5703125" style="25" customWidth="1"/>
    <col min="10" max="10" width="15.140625" style="25" customWidth="1"/>
    <col min="11" max="13" width="11.42578125" style="2" hidden="1" customWidth="1"/>
    <col min="14" max="14" width="15.7109375" style="2" bestFit="1" customWidth="1"/>
    <col min="15" max="15" width="14.5703125" style="2" bestFit="1" customWidth="1"/>
    <col min="16" max="256" width="11.42578125" style="2"/>
    <col min="257" max="257" width="20.5703125" style="2" customWidth="1"/>
    <col min="258" max="261" width="11.42578125" style="2" customWidth="1"/>
    <col min="262" max="262" width="21.140625" style="2" customWidth="1"/>
    <col min="263" max="263" width="20.85546875" style="2" customWidth="1"/>
    <col min="264" max="264" width="19.5703125" style="2" customWidth="1"/>
    <col min="265" max="265" width="21.5703125" style="2" customWidth="1"/>
    <col min="266" max="266" width="15.140625" style="2" customWidth="1"/>
    <col min="267" max="269" width="0" style="2" hidden="1" customWidth="1"/>
    <col min="270" max="512" width="11.42578125" style="2"/>
    <col min="513" max="513" width="20.5703125" style="2" customWidth="1"/>
    <col min="514" max="517" width="11.42578125" style="2" customWidth="1"/>
    <col min="518" max="518" width="21.140625" style="2" customWidth="1"/>
    <col min="519" max="519" width="20.85546875" style="2" customWidth="1"/>
    <col min="520" max="520" width="19.5703125" style="2" customWidth="1"/>
    <col min="521" max="521" width="21.5703125" style="2" customWidth="1"/>
    <col min="522" max="522" width="15.140625" style="2" customWidth="1"/>
    <col min="523" max="525" width="0" style="2" hidden="1" customWidth="1"/>
    <col min="526" max="768" width="11.42578125" style="2"/>
    <col min="769" max="769" width="20.5703125" style="2" customWidth="1"/>
    <col min="770" max="773" width="11.42578125" style="2" customWidth="1"/>
    <col min="774" max="774" width="21.140625" style="2" customWidth="1"/>
    <col min="775" max="775" width="20.85546875" style="2" customWidth="1"/>
    <col min="776" max="776" width="19.5703125" style="2" customWidth="1"/>
    <col min="777" max="777" width="21.5703125" style="2" customWidth="1"/>
    <col min="778" max="778" width="15.140625" style="2" customWidth="1"/>
    <col min="779" max="781" width="0" style="2" hidden="1" customWidth="1"/>
    <col min="782" max="1024" width="11.42578125" style="2"/>
    <col min="1025" max="1025" width="20.5703125" style="2" customWidth="1"/>
    <col min="1026" max="1029" width="11.42578125" style="2" customWidth="1"/>
    <col min="1030" max="1030" width="21.140625" style="2" customWidth="1"/>
    <col min="1031" max="1031" width="20.85546875" style="2" customWidth="1"/>
    <col min="1032" max="1032" width="19.5703125" style="2" customWidth="1"/>
    <col min="1033" max="1033" width="21.5703125" style="2" customWidth="1"/>
    <col min="1034" max="1034" width="15.140625" style="2" customWidth="1"/>
    <col min="1035" max="1037" width="0" style="2" hidden="1" customWidth="1"/>
    <col min="1038" max="1280" width="11.42578125" style="2"/>
    <col min="1281" max="1281" width="20.5703125" style="2" customWidth="1"/>
    <col min="1282" max="1285" width="11.42578125" style="2" customWidth="1"/>
    <col min="1286" max="1286" width="21.140625" style="2" customWidth="1"/>
    <col min="1287" max="1287" width="20.85546875" style="2" customWidth="1"/>
    <col min="1288" max="1288" width="19.5703125" style="2" customWidth="1"/>
    <col min="1289" max="1289" width="21.5703125" style="2" customWidth="1"/>
    <col min="1290" max="1290" width="15.140625" style="2" customWidth="1"/>
    <col min="1291" max="1293" width="0" style="2" hidden="1" customWidth="1"/>
    <col min="1294" max="1536" width="11.42578125" style="2"/>
    <col min="1537" max="1537" width="20.5703125" style="2" customWidth="1"/>
    <col min="1538" max="1541" width="11.42578125" style="2" customWidth="1"/>
    <col min="1542" max="1542" width="21.140625" style="2" customWidth="1"/>
    <col min="1543" max="1543" width="20.85546875" style="2" customWidth="1"/>
    <col min="1544" max="1544" width="19.5703125" style="2" customWidth="1"/>
    <col min="1545" max="1545" width="21.5703125" style="2" customWidth="1"/>
    <col min="1546" max="1546" width="15.140625" style="2" customWidth="1"/>
    <col min="1547" max="1549" width="0" style="2" hidden="1" customWidth="1"/>
    <col min="1550" max="1792" width="11.42578125" style="2"/>
    <col min="1793" max="1793" width="20.5703125" style="2" customWidth="1"/>
    <col min="1794" max="1797" width="11.42578125" style="2" customWidth="1"/>
    <col min="1798" max="1798" width="21.140625" style="2" customWidth="1"/>
    <col min="1799" max="1799" width="20.85546875" style="2" customWidth="1"/>
    <col min="1800" max="1800" width="19.5703125" style="2" customWidth="1"/>
    <col min="1801" max="1801" width="21.5703125" style="2" customWidth="1"/>
    <col min="1802" max="1802" width="15.140625" style="2" customWidth="1"/>
    <col min="1803" max="1805" width="0" style="2" hidden="1" customWidth="1"/>
    <col min="1806" max="2048" width="11.42578125" style="2"/>
    <col min="2049" max="2049" width="20.5703125" style="2" customWidth="1"/>
    <col min="2050" max="2053" width="11.42578125" style="2" customWidth="1"/>
    <col min="2054" max="2054" width="21.140625" style="2" customWidth="1"/>
    <col min="2055" max="2055" width="20.85546875" style="2" customWidth="1"/>
    <col min="2056" max="2056" width="19.5703125" style="2" customWidth="1"/>
    <col min="2057" max="2057" width="21.5703125" style="2" customWidth="1"/>
    <col min="2058" max="2058" width="15.140625" style="2" customWidth="1"/>
    <col min="2059" max="2061" width="0" style="2" hidden="1" customWidth="1"/>
    <col min="2062" max="2304" width="11.42578125" style="2"/>
    <col min="2305" max="2305" width="20.5703125" style="2" customWidth="1"/>
    <col min="2306" max="2309" width="11.42578125" style="2" customWidth="1"/>
    <col min="2310" max="2310" width="21.140625" style="2" customWidth="1"/>
    <col min="2311" max="2311" width="20.85546875" style="2" customWidth="1"/>
    <col min="2312" max="2312" width="19.5703125" style="2" customWidth="1"/>
    <col min="2313" max="2313" width="21.5703125" style="2" customWidth="1"/>
    <col min="2314" max="2314" width="15.140625" style="2" customWidth="1"/>
    <col min="2315" max="2317" width="0" style="2" hidden="1" customWidth="1"/>
    <col min="2318" max="2560" width="11.42578125" style="2"/>
    <col min="2561" max="2561" width="20.5703125" style="2" customWidth="1"/>
    <col min="2562" max="2565" width="11.42578125" style="2" customWidth="1"/>
    <col min="2566" max="2566" width="21.140625" style="2" customWidth="1"/>
    <col min="2567" max="2567" width="20.85546875" style="2" customWidth="1"/>
    <col min="2568" max="2568" width="19.5703125" style="2" customWidth="1"/>
    <col min="2569" max="2569" width="21.5703125" style="2" customWidth="1"/>
    <col min="2570" max="2570" width="15.140625" style="2" customWidth="1"/>
    <col min="2571" max="2573" width="0" style="2" hidden="1" customWidth="1"/>
    <col min="2574" max="2816" width="11.42578125" style="2"/>
    <col min="2817" max="2817" width="20.5703125" style="2" customWidth="1"/>
    <col min="2818" max="2821" width="11.42578125" style="2" customWidth="1"/>
    <col min="2822" max="2822" width="21.140625" style="2" customWidth="1"/>
    <col min="2823" max="2823" width="20.85546875" style="2" customWidth="1"/>
    <col min="2824" max="2824" width="19.5703125" style="2" customWidth="1"/>
    <col min="2825" max="2825" width="21.5703125" style="2" customWidth="1"/>
    <col min="2826" max="2826" width="15.140625" style="2" customWidth="1"/>
    <col min="2827" max="2829" width="0" style="2" hidden="1" customWidth="1"/>
    <col min="2830" max="3072" width="11.42578125" style="2"/>
    <col min="3073" max="3073" width="20.5703125" style="2" customWidth="1"/>
    <col min="3074" max="3077" width="11.42578125" style="2" customWidth="1"/>
    <col min="3078" max="3078" width="21.140625" style="2" customWidth="1"/>
    <col min="3079" max="3079" width="20.85546875" style="2" customWidth="1"/>
    <col min="3080" max="3080" width="19.5703125" style="2" customWidth="1"/>
    <col min="3081" max="3081" width="21.5703125" style="2" customWidth="1"/>
    <col min="3082" max="3082" width="15.140625" style="2" customWidth="1"/>
    <col min="3083" max="3085" width="0" style="2" hidden="1" customWidth="1"/>
    <col min="3086" max="3328" width="11.42578125" style="2"/>
    <col min="3329" max="3329" width="20.5703125" style="2" customWidth="1"/>
    <col min="3330" max="3333" width="11.42578125" style="2" customWidth="1"/>
    <col min="3334" max="3334" width="21.140625" style="2" customWidth="1"/>
    <col min="3335" max="3335" width="20.85546875" style="2" customWidth="1"/>
    <col min="3336" max="3336" width="19.5703125" style="2" customWidth="1"/>
    <col min="3337" max="3337" width="21.5703125" style="2" customWidth="1"/>
    <col min="3338" max="3338" width="15.140625" style="2" customWidth="1"/>
    <col min="3339" max="3341" width="0" style="2" hidden="1" customWidth="1"/>
    <col min="3342" max="3584" width="11.42578125" style="2"/>
    <col min="3585" max="3585" width="20.5703125" style="2" customWidth="1"/>
    <col min="3586" max="3589" width="11.42578125" style="2" customWidth="1"/>
    <col min="3590" max="3590" width="21.140625" style="2" customWidth="1"/>
    <col min="3591" max="3591" width="20.85546875" style="2" customWidth="1"/>
    <col min="3592" max="3592" width="19.5703125" style="2" customWidth="1"/>
    <col min="3593" max="3593" width="21.5703125" style="2" customWidth="1"/>
    <col min="3594" max="3594" width="15.140625" style="2" customWidth="1"/>
    <col min="3595" max="3597" width="0" style="2" hidden="1" customWidth="1"/>
    <col min="3598" max="3840" width="11.42578125" style="2"/>
    <col min="3841" max="3841" width="20.5703125" style="2" customWidth="1"/>
    <col min="3842" max="3845" width="11.42578125" style="2" customWidth="1"/>
    <col min="3846" max="3846" width="21.140625" style="2" customWidth="1"/>
    <col min="3847" max="3847" width="20.85546875" style="2" customWidth="1"/>
    <col min="3848" max="3848" width="19.5703125" style="2" customWidth="1"/>
    <col min="3849" max="3849" width="21.5703125" style="2" customWidth="1"/>
    <col min="3850" max="3850" width="15.140625" style="2" customWidth="1"/>
    <col min="3851" max="3853" width="0" style="2" hidden="1" customWidth="1"/>
    <col min="3854" max="4096" width="11.42578125" style="2"/>
    <col min="4097" max="4097" width="20.5703125" style="2" customWidth="1"/>
    <col min="4098" max="4101" width="11.42578125" style="2" customWidth="1"/>
    <col min="4102" max="4102" width="21.140625" style="2" customWidth="1"/>
    <col min="4103" max="4103" width="20.85546875" style="2" customWidth="1"/>
    <col min="4104" max="4104" width="19.5703125" style="2" customWidth="1"/>
    <col min="4105" max="4105" width="21.5703125" style="2" customWidth="1"/>
    <col min="4106" max="4106" width="15.140625" style="2" customWidth="1"/>
    <col min="4107" max="4109" width="0" style="2" hidden="1" customWidth="1"/>
    <col min="4110" max="4352" width="11.42578125" style="2"/>
    <col min="4353" max="4353" width="20.5703125" style="2" customWidth="1"/>
    <col min="4354" max="4357" width="11.42578125" style="2" customWidth="1"/>
    <col min="4358" max="4358" width="21.140625" style="2" customWidth="1"/>
    <col min="4359" max="4359" width="20.85546875" style="2" customWidth="1"/>
    <col min="4360" max="4360" width="19.5703125" style="2" customWidth="1"/>
    <col min="4361" max="4361" width="21.5703125" style="2" customWidth="1"/>
    <col min="4362" max="4362" width="15.140625" style="2" customWidth="1"/>
    <col min="4363" max="4365" width="0" style="2" hidden="1" customWidth="1"/>
    <col min="4366" max="4608" width="11.42578125" style="2"/>
    <col min="4609" max="4609" width="20.5703125" style="2" customWidth="1"/>
    <col min="4610" max="4613" width="11.42578125" style="2" customWidth="1"/>
    <col min="4614" max="4614" width="21.140625" style="2" customWidth="1"/>
    <col min="4615" max="4615" width="20.85546875" style="2" customWidth="1"/>
    <col min="4616" max="4616" width="19.5703125" style="2" customWidth="1"/>
    <col min="4617" max="4617" width="21.5703125" style="2" customWidth="1"/>
    <col min="4618" max="4618" width="15.140625" style="2" customWidth="1"/>
    <col min="4619" max="4621" width="0" style="2" hidden="1" customWidth="1"/>
    <col min="4622" max="4864" width="11.42578125" style="2"/>
    <col min="4865" max="4865" width="20.5703125" style="2" customWidth="1"/>
    <col min="4866" max="4869" width="11.42578125" style="2" customWidth="1"/>
    <col min="4870" max="4870" width="21.140625" style="2" customWidth="1"/>
    <col min="4871" max="4871" width="20.85546875" style="2" customWidth="1"/>
    <col min="4872" max="4872" width="19.5703125" style="2" customWidth="1"/>
    <col min="4873" max="4873" width="21.5703125" style="2" customWidth="1"/>
    <col min="4874" max="4874" width="15.140625" style="2" customWidth="1"/>
    <col min="4875" max="4877" width="0" style="2" hidden="1" customWidth="1"/>
    <col min="4878" max="5120" width="11.42578125" style="2"/>
    <col min="5121" max="5121" width="20.5703125" style="2" customWidth="1"/>
    <col min="5122" max="5125" width="11.42578125" style="2" customWidth="1"/>
    <col min="5126" max="5126" width="21.140625" style="2" customWidth="1"/>
    <col min="5127" max="5127" width="20.85546875" style="2" customWidth="1"/>
    <col min="5128" max="5128" width="19.5703125" style="2" customWidth="1"/>
    <col min="5129" max="5129" width="21.5703125" style="2" customWidth="1"/>
    <col min="5130" max="5130" width="15.140625" style="2" customWidth="1"/>
    <col min="5131" max="5133" width="0" style="2" hidden="1" customWidth="1"/>
    <col min="5134" max="5376" width="11.42578125" style="2"/>
    <col min="5377" max="5377" width="20.5703125" style="2" customWidth="1"/>
    <col min="5378" max="5381" width="11.42578125" style="2" customWidth="1"/>
    <col min="5382" max="5382" width="21.140625" style="2" customWidth="1"/>
    <col min="5383" max="5383" width="20.85546875" style="2" customWidth="1"/>
    <col min="5384" max="5384" width="19.5703125" style="2" customWidth="1"/>
    <col min="5385" max="5385" width="21.5703125" style="2" customWidth="1"/>
    <col min="5386" max="5386" width="15.140625" style="2" customWidth="1"/>
    <col min="5387" max="5389" width="0" style="2" hidden="1" customWidth="1"/>
    <col min="5390" max="5632" width="11.42578125" style="2"/>
    <col min="5633" max="5633" width="20.5703125" style="2" customWidth="1"/>
    <col min="5634" max="5637" width="11.42578125" style="2" customWidth="1"/>
    <col min="5638" max="5638" width="21.140625" style="2" customWidth="1"/>
    <col min="5639" max="5639" width="20.85546875" style="2" customWidth="1"/>
    <col min="5640" max="5640" width="19.5703125" style="2" customWidth="1"/>
    <col min="5641" max="5641" width="21.5703125" style="2" customWidth="1"/>
    <col min="5642" max="5642" width="15.140625" style="2" customWidth="1"/>
    <col min="5643" max="5645" width="0" style="2" hidden="1" customWidth="1"/>
    <col min="5646" max="5888" width="11.42578125" style="2"/>
    <col min="5889" max="5889" width="20.5703125" style="2" customWidth="1"/>
    <col min="5890" max="5893" width="11.42578125" style="2" customWidth="1"/>
    <col min="5894" max="5894" width="21.140625" style="2" customWidth="1"/>
    <col min="5895" max="5895" width="20.85546875" style="2" customWidth="1"/>
    <col min="5896" max="5896" width="19.5703125" style="2" customWidth="1"/>
    <col min="5897" max="5897" width="21.5703125" style="2" customWidth="1"/>
    <col min="5898" max="5898" width="15.140625" style="2" customWidth="1"/>
    <col min="5899" max="5901" width="0" style="2" hidden="1" customWidth="1"/>
    <col min="5902" max="6144" width="11.42578125" style="2"/>
    <col min="6145" max="6145" width="20.5703125" style="2" customWidth="1"/>
    <col min="6146" max="6149" width="11.42578125" style="2" customWidth="1"/>
    <col min="6150" max="6150" width="21.140625" style="2" customWidth="1"/>
    <col min="6151" max="6151" width="20.85546875" style="2" customWidth="1"/>
    <col min="6152" max="6152" width="19.5703125" style="2" customWidth="1"/>
    <col min="6153" max="6153" width="21.5703125" style="2" customWidth="1"/>
    <col min="6154" max="6154" width="15.140625" style="2" customWidth="1"/>
    <col min="6155" max="6157" width="0" style="2" hidden="1" customWidth="1"/>
    <col min="6158" max="6400" width="11.42578125" style="2"/>
    <col min="6401" max="6401" width="20.5703125" style="2" customWidth="1"/>
    <col min="6402" max="6405" width="11.42578125" style="2" customWidth="1"/>
    <col min="6406" max="6406" width="21.140625" style="2" customWidth="1"/>
    <col min="6407" max="6407" width="20.85546875" style="2" customWidth="1"/>
    <col min="6408" max="6408" width="19.5703125" style="2" customWidth="1"/>
    <col min="6409" max="6409" width="21.5703125" style="2" customWidth="1"/>
    <col min="6410" max="6410" width="15.140625" style="2" customWidth="1"/>
    <col min="6411" max="6413" width="0" style="2" hidden="1" customWidth="1"/>
    <col min="6414" max="6656" width="11.42578125" style="2"/>
    <col min="6657" max="6657" width="20.5703125" style="2" customWidth="1"/>
    <col min="6658" max="6661" width="11.42578125" style="2" customWidth="1"/>
    <col min="6662" max="6662" width="21.140625" style="2" customWidth="1"/>
    <col min="6663" max="6663" width="20.85546875" style="2" customWidth="1"/>
    <col min="6664" max="6664" width="19.5703125" style="2" customWidth="1"/>
    <col min="6665" max="6665" width="21.5703125" style="2" customWidth="1"/>
    <col min="6666" max="6666" width="15.140625" style="2" customWidth="1"/>
    <col min="6667" max="6669" width="0" style="2" hidden="1" customWidth="1"/>
    <col min="6670" max="6912" width="11.42578125" style="2"/>
    <col min="6913" max="6913" width="20.5703125" style="2" customWidth="1"/>
    <col min="6914" max="6917" width="11.42578125" style="2" customWidth="1"/>
    <col min="6918" max="6918" width="21.140625" style="2" customWidth="1"/>
    <col min="6919" max="6919" width="20.85546875" style="2" customWidth="1"/>
    <col min="6920" max="6920" width="19.5703125" style="2" customWidth="1"/>
    <col min="6921" max="6921" width="21.5703125" style="2" customWidth="1"/>
    <col min="6922" max="6922" width="15.140625" style="2" customWidth="1"/>
    <col min="6923" max="6925" width="0" style="2" hidden="1" customWidth="1"/>
    <col min="6926" max="7168" width="11.42578125" style="2"/>
    <col min="7169" max="7169" width="20.5703125" style="2" customWidth="1"/>
    <col min="7170" max="7173" width="11.42578125" style="2" customWidth="1"/>
    <col min="7174" max="7174" width="21.140625" style="2" customWidth="1"/>
    <col min="7175" max="7175" width="20.85546875" style="2" customWidth="1"/>
    <col min="7176" max="7176" width="19.5703125" style="2" customWidth="1"/>
    <col min="7177" max="7177" width="21.5703125" style="2" customWidth="1"/>
    <col min="7178" max="7178" width="15.140625" style="2" customWidth="1"/>
    <col min="7179" max="7181" width="0" style="2" hidden="1" customWidth="1"/>
    <col min="7182" max="7424" width="11.42578125" style="2"/>
    <col min="7425" max="7425" width="20.5703125" style="2" customWidth="1"/>
    <col min="7426" max="7429" width="11.42578125" style="2" customWidth="1"/>
    <col min="7430" max="7430" width="21.140625" style="2" customWidth="1"/>
    <col min="7431" max="7431" width="20.85546875" style="2" customWidth="1"/>
    <col min="7432" max="7432" width="19.5703125" style="2" customWidth="1"/>
    <col min="7433" max="7433" width="21.5703125" style="2" customWidth="1"/>
    <col min="7434" max="7434" width="15.140625" style="2" customWidth="1"/>
    <col min="7435" max="7437" width="0" style="2" hidden="1" customWidth="1"/>
    <col min="7438" max="7680" width="11.42578125" style="2"/>
    <col min="7681" max="7681" width="20.5703125" style="2" customWidth="1"/>
    <col min="7682" max="7685" width="11.42578125" style="2" customWidth="1"/>
    <col min="7686" max="7686" width="21.140625" style="2" customWidth="1"/>
    <col min="7687" max="7687" width="20.85546875" style="2" customWidth="1"/>
    <col min="7688" max="7688" width="19.5703125" style="2" customWidth="1"/>
    <col min="7689" max="7689" width="21.5703125" style="2" customWidth="1"/>
    <col min="7690" max="7690" width="15.140625" style="2" customWidth="1"/>
    <col min="7691" max="7693" width="0" style="2" hidden="1" customWidth="1"/>
    <col min="7694" max="7936" width="11.42578125" style="2"/>
    <col min="7937" max="7937" width="20.5703125" style="2" customWidth="1"/>
    <col min="7938" max="7941" width="11.42578125" style="2" customWidth="1"/>
    <col min="7942" max="7942" width="21.140625" style="2" customWidth="1"/>
    <col min="7943" max="7943" width="20.85546875" style="2" customWidth="1"/>
    <col min="7944" max="7944" width="19.5703125" style="2" customWidth="1"/>
    <col min="7945" max="7945" width="21.5703125" style="2" customWidth="1"/>
    <col min="7946" max="7946" width="15.140625" style="2" customWidth="1"/>
    <col min="7947" max="7949" width="0" style="2" hidden="1" customWidth="1"/>
    <col min="7950" max="8192" width="11.42578125" style="2"/>
    <col min="8193" max="8193" width="20.5703125" style="2" customWidth="1"/>
    <col min="8194" max="8197" width="11.42578125" style="2" customWidth="1"/>
    <col min="8198" max="8198" width="21.140625" style="2" customWidth="1"/>
    <col min="8199" max="8199" width="20.85546875" style="2" customWidth="1"/>
    <col min="8200" max="8200" width="19.5703125" style="2" customWidth="1"/>
    <col min="8201" max="8201" width="21.5703125" style="2" customWidth="1"/>
    <col min="8202" max="8202" width="15.140625" style="2" customWidth="1"/>
    <col min="8203" max="8205" width="0" style="2" hidden="1" customWidth="1"/>
    <col min="8206" max="8448" width="11.42578125" style="2"/>
    <col min="8449" max="8449" width="20.5703125" style="2" customWidth="1"/>
    <col min="8450" max="8453" width="11.42578125" style="2" customWidth="1"/>
    <col min="8454" max="8454" width="21.140625" style="2" customWidth="1"/>
    <col min="8455" max="8455" width="20.85546875" style="2" customWidth="1"/>
    <col min="8456" max="8456" width="19.5703125" style="2" customWidth="1"/>
    <col min="8457" max="8457" width="21.5703125" style="2" customWidth="1"/>
    <col min="8458" max="8458" width="15.140625" style="2" customWidth="1"/>
    <col min="8459" max="8461" width="0" style="2" hidden="1" customWidth="1"/>
    <col min="8462" max="8704" width="11.42578125" style="2"/>
    <col min="8705" max="8705" width="20.5703125" style="2" customWidth="1"/>
    <col min="8706" max="8709" width="11.42578125" style="2" customWidth="1"/>
    <col min="8710" max="8710" width="21.140625" style="2" customWidth="1"/>
    <col min="8711" max="8711" width="20.85546875" style="2" customWidth="1"/>
    <col min="8712" max="8712" width="19.5703125" style="2" customWidth="1"/>
    <col min="8713" max="8713" width="21.5703125" style="2" customWidth="1"/>
    <col min="8714" max="8714" width="15.140625" style="2" customWidth="1"/>
    <col min="8715" max="8717" width="0" style="2" hidden="1" customWidth="1"/>
    <col min="8718" max="8960" width="11.42578125" style="2"/>
    <col min="8961" max="8961" width="20.5703125" style="2" customWidth="1"/>
    <col min="8962" max="8965" width="11.42578125" style="2" customWidth="1"/>
    <col min="8966" max="8966" width="21.140625" style="2" customWidth="1"/>
    <col min="8967" max="8967" width="20.85546875" style="2" customWidth="1"/>
    <col min="8968" max="8968" width="19.5703125" style="2" customWidth="1"/>
    <col min="8969" max="8969" width="21.5703125" style="2" customWidth="1"/>
    <col min="8970" max="8970" width="15.140625" style="2" customWidth="1"/>
    <col min="8971" max="8973" width="0" style="2" hidden="1" customWidth="1"/>
    <col min="8974" max="9216" width="11.42578125" style="2"/>
    <col min="9217" max="9217" width="20.5703125" style="2" customWidth="1"/>
    <col min="9218" max="9221" width="11.42578125" style="2" customWidth="1"/>
    <col min="9222" max="9222" width="21.140625" style="2" customWidth="1"/>
    <col min="9223" max="9223" width="20.85546875" style="2" customWidth="1"/>
    <col min="9224" max="9224" width="19.5703125" style="2" customWidth="1"/>
    <col min="9225" max="9225" width="21.5703125" style="2" customWidth="1"/>
    <col min="9226" max="9226" width="15.140625" style="2" customWidth="1"/>
    <col min="9227" max="9229" width="0" style="2" hidden="1" customWidth="1"/>
    <col min="9230" max="9472" width="11.42578125" style="2"/>
    <col min="9473" max="9473" width="20.5703125" style="2" customWidth="1"/>
    <col min="9474" max="9477" width="11.42578125" style="2" customWidth="1"/>
    <col min="9478" max="9478" width="21.140625" style="2" customWidth="1"/>
    <col min="9479" max="9479" width="20.85546875" style="2" customWidth="1"/>
    <col min="9480" max="9480" width="19.5703125" style="2" customWidth="1"/>
    <col min="9481" max="9481" width="21.5703125" style="2" customWidth="1"/>
    <col min="9482" max="9482" width="15.140625" style="2" customWidth="1"/>
    <col min="9483" max="9485" width="0" style="2" hidden="1" customWidth="1"/>
    <col min="9486" max="9728" width="11.42578125" style="2"/>
    <col min="9729" max="9729" width="20.5703125" style="2" customWidth="1"/>
    <col min="9730" max="9733" width="11.42578125" style="2" customWidth="1"/>
    <col min="9734" max="9734" width="21.140625" style="2" customWidth="1"/>
    <col min="9735" max="9735" width="20.85546875" style="2" customWidth="1"/>
    <col min="9736" max="9736" width="19.5703125" style="2" customWidth="1"/>
    <col min="9737" max="9737" width="21.5703125" style="2" customWidth="1"/>
    <col min="9738" max="9738" width="15.140625" style="2" customWidth="1"/>
    <col min="9739" max="9741" width="0" style="2" hidden="1" customWidth="1"/>
    <col min="9742" max="9984" width="11.42578125" style="2"/>
    <col min="9985" max="9985" width="20.5703125" style="2" customWidth="1"/>
    <col min="9986" max="9989" width="11.42578125" style="2" customWidth="1"/>
    <col min="9990" max="9990" width="21.140625" style="2" customWidth="1"/>
    <col min="9991" max="9991" width="20.85546875" style="2" customWidth="1"/>
    <col min="9992" max="9992" width="19.5703125" style="2" customWidth="1"/>
    <col min="9993" max="9993" width="21.5703125" style="2" customWidth="1"/>
    <col min="9994" max="9994" width="15.140625" style="2" customWidth="1"/>
    <col min="9995" max="9997" width="0" style="2" hidden="1" customWidth="1"/>
    <col min="9998" max="10240" width="11.42578125" style="2"/>
    <col min="10241" max="10241" width="20.5703125" style="2" customWidth="1"/>
    <col min="10242" max="10245" width="11.42578125" style="2" customWidth="1"/>
    <col min="10246" max="10246" width="21.140625" style="2" customWidth="1"/>
    <col min="10247" max="10247" width="20.85546875" style="2" customWidth="1"/>
    <col min="10248" max="10248" width="19.5703125" style="2" customWidth="1"/>
    <col min="10249" max="10249" width="21.5703125" style="2" customWidth="1"/>
    <col min="10250" max="10250" width="15.140625" style="2" customWidth="1"/>
    <col min="10251" max="10253" width="0" style="2" hidden="1" customWidth="1"/>
    <col min="10254" max="10496" width="11.42578125" style="2"/>
    <col min="10497" max="10497" width="20.5703125" style="2" customWidth="1"/>
    <col min="10498" max="10501" width="11.42578125" style="2" customWidth="1"/>
    <col min="10502" max="10502" width="21.140625" style="2" customWidth="1"/>
    <col min="10503" max="10503" width="20.85546875" style="2" customWidth="1"/>
    <col min="10504" max="10504" width="19.5703125" style="2" customWidth="1"/>
    <col min="10505" max="10505" width="21.5703125" style="2" customWidth="1"/>
    <col min="10506" max="10506" width="15.140625" style="2" customWidth="1"/>
    <col min="10507" max="10509" width="0" style="2" hidden="1" customWidth="1"/>
    <col min="10510" max="10752" width="11.42578125" style="2"/>
    <col min="10753" max="10753" width="20.5703125" style="2" customWidth="1"/>
    <col min="10754" max="10757" width="11.42578125" style="2" customWidth="1"/>
    <col min="10758" max="10758" width="21.140625" style="2" customWidth="1"/>
    <col min="10759" max="10759" width="20.85546875" style="2" customWidth="1"/>
    <col min="10760" max="10760" width="19.5703125" style="2" customWidth="1"/>
    <col min="10761" max="10761" width="21.5703125" style="2" customWidth="1"/>
    <col min="10762" max="10762" width="15.140625" style="2" customWidth="1"/>
    <col min="10763" max="10765" width="0" style="2" hidden="1" customWidth="1"/>
    <col min="10766" max="11008" width="11.42578125" style="2"/>
    <col min="11009" max="11009" width="20.5703125" style="2" customWidth="1"/>
    <col min="11010" max="11013" width="11.42578125" style="2" customWidth="1"/>
    <col min="11014" max="11014" width="21.140625" style="2" customWidth="1"/>
    <col min="11015" max="11015" width="20.85546875" style="2" customWidth="1"/>
    <col min="11016" max="11016" width="19.5703125" style="2" customWidth="1"/>
    <col min="11017" max="11017" width="21.5703125" style="2" customWidth="1"/>
    <col min="11018" max="11018" width="15.140625" style="2" customWidth="1"/>
    <col min="11019" max="11021" width="0" style="2" hidden="1" customWidth="1"/>
    <col min="11022" max="11264" width="11.42578125" style="2"/>
    <col min="11265" max="11265" width="20.5703125" style="2" customWidth="1"/>
    <col min="11266" max="11269" width="11.42578125" style="2" customWidth="1"/>
    <col min="11270" max="11270" width="21.140625" style="2" customWidth="1"/>
    <col min="11271" max="11271" width="20.85546875" style="2" customWidth="1"/>
    <col min="11272" max="11272" width="19.5703125" style="2" customWidth="1"/>
    <col min="11273" max="11273" width="21.5703125" style="2" customWidth="1"/>
    <col min="11274" max="11274" width="15.140625" style="2" customWidth="1"/>
    <col min="11275" max="11277" width="0" style="2" hidden="1" customWidth="1"/>
    <col min="11278" max="11520" width="11.42578125" style="2"/>
    <col min="11521" max="11521" width="20.5703125" style="2" customWidth="1"/>
    <col min="11522" max="11525" width="11.42578125" style="2" customWidth="1"/>
    <col min="11526" max="11526" width="21.140625" style="2" customWidth="1"/>
    <col min="11527" max="11527" width="20.85546875" style="2" customWidth="1"/>
    <col min="11528" max="11528" width="19.5703125" style="2" customWidth="1"/>
    <col min="11529" max="11529" width="21.5703125" style="2" customWidth="1"/>
    <col min="11530" max="11530" width="15.140625" style="2" customWidth="1"/>
    <col min="11531" max="11533" width="0" style="2" hidden="1" customWidth="1"/>
    <col min="11534" max="11776" width="11.42578125" style="2"/>
    <col min="11777" max="11777" width="20.5703125" style="2" customWidth="1"/>
    <col min="11778" max="11781" width="11.42578125" style="2" customWidth="1"/>
    <col min="11782" max="11782" width="21.140625" style="2" customWidth="1"/>
    <col min="11783" max="11783" width="20.85546875" style="2" customWidth="1"/>
    <col min="11784" max="11784" width="19.5703125" style="2" customWidth="1"/>
    <col min="11785" max="11785" width="21.5703125" style="2" customWidth="1"/>
    <col min="11786" max="11786" width="15.140625" style="2" customWidth="1"/>
    <col min="11787" max="11789" width="0" style="2" hidden="1" customWidth="1"/>
    <col min="11790" max="12032" width="11.42578125" style="2"/>
    <col min="12033" max="12033" width="20.5703125" style="2" customWidth="1"/>
    <col min="12034" max="12037" width="11.42578125" style="2" customWidth="1"/>
    <col min="12038" max="12038" width="21.140625" style="2" customWidth="1"/>
    <col min="12039" max="12039" width="20.85546875" style="2" customWidth="1"/>
    <col min="12040" max="12040" width="19.5703125" style="2" customWidth="1"/>
    <col min="12041" max="12041" width="21.5703125" style="2" customWidth="1"/>
    <col min="12042" max="12042" width="15.140625" style="2" customWidth="1"/>
    <col min="12043" max="12045" width="0" style="2" hidden="1" customWidth="1"/>
    <col min="12046" max="12288" width="11.42578125" style="2"/>
    <col min="12289" max="12289" width="20.5703125" style="2" customWidth="1"/>
    <col min="12290" max="12293" width="11.42578125" style="2" customWidth="1"/>
    <col min="12294" max="12294" width="21.140625" style="2" customWidth="1"/>
    <col min="12295" max="12295" width="20.85546875" style="2" customWidth="1"/>
    <col min="12296" max="12296" width="19.5703125" style="2" customWidth="1"/>
    <col min="12297" max="12297" width="21.5703125" style="2" customWidth="1"/>
    <col min="12298" max="12298" width="15.140625" style="2" customWidth="1"/>
    <col min="12299" max="12301" width="0" style="2" hidden="1" customWidth="1"/>
    <col min="12302" max="12544" width="11.42578125" style="2"/>
    <col min="12545" max="12545" width="20.5703125" style="2" customWidth="1"/>
    <col min="12546" max="12549" width="11.42578125" style="2" customWidth="1"/>
    <col min="12550" max="12550" width="21.140625" style="2" customWidth="1"/>
    <col min="12551" max="12551" width="20.85546875" style="2" customWidth="1"/>
    <col min="12552" max="12552" width="19.5703125" style="2" customWidth="1"/>
    <col min="12553" max="12553" width="21.5703125" style="2" customWidth="1"/>
    <col min="12554" max="12554" width="15.140625" style="2" customWidth="1"/>
    <col min="12555" max="12557" width="0" style="2" hidden="1" customWidth="1"/>
    <col min="12558" max="12800" width="11.42578125" style="2"/>
    <col min="12801" max="12801" width="20.5703125" style="2" customWidth="1"/>
    <col min="12802" max="12805" width="11.42578125" style="2" customWidth="1"/>
    <col min="12806" max="12806" width="21.140625" style="2" customWidth="1"/>
    <col min="12807" max="12807" width="20.85546875" style="2" customWidth="1"/>
    <col min="12808" max="12808" width="19.5703125" style="2" customWidth="1"/>
    <col min="12809" max="12809" width="21.5703125" style="2" customWidth="1"/>
    <col min="12810" max="12810" width="15.140625" style="2" customWidth="1"/>
    <col min="12811" max="12813" width="0" style="2" hidden="1" customWidth="1"/>
    <col min="12814" max="13056" width="11.42578125" style="2"/>
    <col min="13057" max="13057" width="20.5703125" style="2" customWidth="1"/>
    <col min="13058" max="13061" width="11.42578125" style="2" customWidth="1"/>
    <col min="13062" max="13062" width="21.140625" style="2" customWidth="1"/>
    <col min="13063" max="13063" width="20.85546875" style="2" customWidth="1"/>
    <col min="13064" max="13064" width="19.5703125" style="2" customWidth="1"/>
    <col min="13065" max="13065" width="21.5703125" style="2" customWidth="1"/>
    <col min="13066" max="13066" width="15.140625" style="2" customWidth="1"/>
    <col min="13067" max="13069" width="0" style="2" hidden="1" customWidth="1"/>
    <col min="13070" max="13312" width="11.42578125" style="2"/>
    <col min="13313" max="13313" width="20.5703125" style="2" customWidth="1"/>
    <col min="13314" max="13317" width="11.42578125" style="2" customWidth="1"/>
    <col min="13318" max="13318" width="21.140625" style="2" customWidth="1"/>
    <col min="13319" max="13319" width="20.85546875" style="2" customWidth="1"/>
    <col min="13320" max="13320" width="19.5703125" style="2" customWidth="1"/>
    <col min="13321" max="13321" width="21.5703125" style="2" customWidth="1"/>
    <col min="13322" max="13322" width="15.140625" style="2" customWidth="1"/>
    <col min="13323" max="13325" width="0" style="2" hidden="1" customWidth="1"/>
    <col min="13326" max="13568" width="11.42578125" style="2"/>
    <col min="13569" max="13569" width="20.5703125" style="2" customWidth="1"/>
    <col min="13570" max="13573" width="11.42578125" style="2" customWidth="1"/>
    <col min="13574" max="13574" width="21.140625" style="2" customWidth="1"/>
    <col min="13575" max="13575" width="20.85546875" style="2" customWidth="1"/>
    <col min="13576" max="13576" width="19.5703125" style="2" customWidth="1"/>
    <col min="13577" max="13577" width="21.5703125" style="2" customWidth="1"/>
    <col min="13578" max="13578" width="15.140625" style="2" customWidth="1"/>
    <col min="13579" max="13581" width="0" style="2" hidden="1" customWidth="1"/>
    <col min="13582" max="13824" width="11.42578125" style="2"/>
    <col min="13825" max="13825" width="20.5703125" style="2" customWidth="1"/>
    <col min="13826" max="13829" width="11.42578125" style="2" customWidth="1"/>
    <col min="13830" max="13830" width="21.140625" style="2" customWidth="1"/>
    <col min="13831" max="13831" width="20.85546875" style="2" customWidth="1"/>
    <col min="13832" max="13832" width="19.5703125" style="2" customWidth="1"/>
    <col min="13833" max="13833" width="21.5703125" style="2" customWidth="1"/>
    <col min="13834" max="13834" width="15.140625" style="2" customWidth="1"/>
    <col min="13835" max="13837" width="0" style="2" hidden="1" customWidth="1"/>
    <col min="13838" max="14080" width="11.42578125" style="2"/>
    <col min="14081" max="14081" width="20.5703125" style="2" customWidth="1"/>
    <col min="14082" max="14085" width="11.42578125" style="2" customWidth="1"/>
    <col min="14086" max="14086" width="21.140625" style="2" customWidth="1"/>
    <col min="14087" max="14087" width="20.85546875" style="2" customWidth="1"/>
    <col min="14088" max="14088" width="19.5703125" style="2" customWidth="1"/>
    <col min="14089" max="14089" width="21.5703125" style="2" customWidth="1"/>
    <col min="14090" max="14090" width="15.140625" style="2" customWidth="1"/>
    <col min="14091" max="14093" width="0" style="2" hidden="1" customWidth="1"/>
    <col min="14094" max="14336" width="11.42578125" style="2"/>
    <col min="14337" max="14337" width="20.5703125" style="2" customWidth="1"/>
    <col min="14338" max="14341" width="11.42578125" style="2" customWidth="1"/>
    <col min="14342" max="14342" width="21.140625" style="2" customWidth="1"/>
    <col min="14343" max="14343" width="20.85546875" style="2" customWidth="1"/>
    <col min="14344" max="14344" width="19.5703125" style="2" customWidth="1"/>
    <col min="14345" max="14345" width="21.5703125" style="2" customWidth="1"/>
    <col min="14346" max="14346" width="15.140625" style="2" customWidth="1"/>
    <col min="14347" max="14349" width="0" style="2" hidden="1" customWidth="1"/>
    <col min="14350" max="14592" width="11.42578125" style="2"/>
    <col min="14593" max="14593" width="20.5703125" style="2" customWidth="1"/>
    <col min="14594" max="14597" width="11.42578125" style="2" customWidth="1"/>
    <col min="14598" max="14598" width="21.140625" style="2" customWidth="1"/>
    <col min="14599" max="14599" width="20.85546875" style="2" customWidth="1"/>
    <col min="14600" max="14600" width="19.5703125" style="2" customWidth="1"/>
    <col min="14601" max="14601" width="21.5703125" style="2" customWidth="1"/>
    <col min="14602" max="14602" width="15.140625" style="2" customWidth="1"/>
    <col min="14603" max="14605" width="0" style="2" hidden="1" customWidth="1"/>
    <col min="14606" max="14848" width="11.42578125" style="2"/>
    <col min="14849" max="14849" width="20.5703125" style="2" customWidth="1"/>
    <col min="14850" max="14853" width="11.42578125" style="2" customWidth="1"/>
    <col min="14854" max="14854" width="21.140625" style="2" customWidth="1"/>
    <col min="14855" max="14855" width="20.85546875" style="2" customWidth="1"/>
    <col min="14856" max="14856" width="19.5703125" style="2" customWidth="1"/>
    <col min="14857" max="14857" width="21.5703125" style="2" customWidth="1"/>
    <col min="14858" max="14858" width="15.140625" style="2" customWidth="1"/>
    <col min="14859" max="14861" width="0" style="2" hidden="1" customWidth="1"/>
    <col min="14862" max="15104" width="11.42578125" style="2"/>
    <col min="15105" max="15105" width="20.5703125" style="2" customWidth="1"/>
    <col min="15106" max="15109" width="11.42578125" style="2" customWidth="1"/>
    <col min="15110" max="15110" width="21.140625" style="2" customWidth="1"/>
    <col min="15111" max="15111" width="20.85546875" style="2" customWidth="1"/>
    <col min="15112" max="15112" width="19.5703125" style="2" customWidth="1"/>
    <col min="15113" max="15113" width="21.5703125" style="2" customWidth="1"/>
    <col min="15114" max="15114" width="15.140625" style="2" customWidth="1"/>
    <col min="15115" max="15117" width="0" style="2" hidden="1" customWidth="1"/>
    <col min="15118" max="15360" width="11.42578125" style="2"/>
    <col min="15361" max="15361" width="20.5703125" style="2" customWidth="1"/>
    <col min="15362" max="15365" width="11.42578125" style="2" customWidth="1"/>
    <col min="15366" max="15366" width="21.140625" style="2" customWidth="1"/>
    <col min="15367" max="15367" width="20.85546875" style="2" customWidth="1"/>
    <col min="15368" max="15368" width="19.5703125" style="2" customWidth="1"/>
    <col min="15369" max="15369" width="21.5703125" style="2" customWidth="1"/>
    <col min="15370" max="15370" width="15.140625" style="2" customWidth="1"/>
    <col min="15371" max="15373" width="0" style="2" hidden="1" customWidth="1"/>
    <col min="15374" max="15616" width="11.42578125" style="2"/>
    <col min="15617" max="15617" width="20.5703125" style="2" customWidth="1"/>
    <col min="15618" max="15621" width="11.42578125" style="2" customWidth="1"/>
    <col min="15622" max="15622" width="21.140625" style="2" customWidth="1"/>
    <col min="15623" max="15623" width="20.85546875" style="2" customWidth="1"/>
    <col min="15624" max="15624" width="19.5703125" style="2" customWidth="1"/>
    <col min="15625" max="15625" width="21.5703125" style="2" customWidth="1"/>
    <col min="15626" max="15626" width="15.140625" style="2" customWidth="1"/>
    <col min="15627" max="15629" width="0" style="2" hidden="1" customWidth="1"/>
    <col min="15630" max="15872" width="11.42578125" style="2"/>
    <col min="15873" max="15873" width="20.5703125" style="2" customWidth="1"/>
    <col min="15874" max="15877" width="11.42578125" style="2" customWidth="1"/>
    <col min="15878" max="15878" width="21.140625" style="2" customWidth="1"/>
    <col min="15879" max="15879" width="20.85546875" style="2" customWidth="1"/>
    <col min="15880" max="15880" width="19.5703125" style="2" customWidth="1"/>
    <col min="15881" max="15881" width="21.5703125" style="2" customWidth="1"/>
    <col min="15882" max="15882" width="15.140625" style="2" customWidth="1"/>
    <col min="15883" max="15885" width="0" style="2" hidden="1" customWidth="1"/>
    <col min="15886" max="16128" width="11.42578125" style="2"/>
    <col min="16129" max="16129" width="20.5703125" style="2" customWidth="1"/>
    <col min="16130" max="16133" width="11.42578125" style="2" customWidth="1"/>
    <col min="16134" max="16134" width="21.140625" style="2" customWidth="1"/>
    <col min="16135" max="16135" width="20.85546875" style="2" customWidth="1"/>
    <col min="16136" max="16136" width="19.5703125" style="2" customWidth="1"/>
    <col min="16137" max="16137" width="21.5703125" style="2" customWidth="1"/>
    <col min="16138" max="16138" width="15.140625" style="2" customWidth="1"/>
    <col min="16139" max="16141" width="0" style="2" hidden="1" customWidth="1"/>
    <col min="16142" max="16384" width="11.42578125" style="2"/>
  </cols>
  <sheetData>
    <row r="1" spans="1:18" ht="15" thickBot="1" x14ac:dyDescent="0.25">
      <c r="A1" s="347"/>
      <c r="B1" s="348"/>
      <c r="C1" s="348"/>
      <c r="D1" s="348"/>
      <c r="E1" s="348"/>
      <c r="F1" s="348"/>
      <c r="G1" s="348"/>
      <c r="H1" s="348"/>
      <c r="I1" s="348"/>
      <c r="J1" s="349"/>
      <c r="K1" s="1" t="s">
        <v>0</v>
      </c>
      <c r="L1" s="1" t="s">
        <v>1</v>
      </c>
      <c r="M1" s="1" t="s">
        <v>2</v>
      </c>
      <c r="P1" s="3" t="s">
        <v>3</v>
      </c>
    </row>
    <row r="2" spans="1:18" ht="24.6" customHeight="1" x14ac:dyDescent="0.2">
      <c r="A2" s="350"/>
      <c r="B2" s="353" t="s">
        <v>4</v>
      </c>
      <c r="C2" s="354"/>
      <c r="D2" s="354"/>
      <c r="E2" s="354"/>
      <c r="F2" s="354"/>
      <c r="G2" s="354"/>
      <c r="H2" s="355"/>
      <c r="I2" s="359" t="s">
        <v>882</v>
      </c>
      <c r="J2" s="360"/>
      <c r="K2" s="1" t="s">
        <v>6</v>
      </c>
      <c r="L2" s="1" t="s">
        <v>7</v>
      </c>
      <c r="M2" s="1" t="s">
        <v>8</v>
      </c>
      <c r="P2" s="3" t="s">
        <v>9</v>
      </c>
    </row>
    <row r="3" spans="1:18" ht="24.6" customHeight="1" x14ac:dyDescent="0.2">
      <c r="A3" s="351"/>
      <c r="B3" s="356"/>
      <c r="C3" s="357"/>
      <c r="D3" s="357"/>
      <c r="E3" s="357"/>
      <c r="F3" s="357"/>
      <c r="G3" s="357"/>
      <c r="H3" s="358"/>
      <c r="I3" s="361" t="s">
        <v>10</v>
      </c>
      <c r="J3" s="362"/>
      <c r="K3" s="1" t="s">
        <v>11</v>
      </c>
      <c r="L3" s="1"/>
      <c r="M3" s="1" t="s">
        <v>12</v>
      </c>
      <c r="P3" s="3" t="s">
        <v>13</v>
      </c>
    </row>
    <row r="4" spans="1:18" ht="24.6" customHeight="1" thickBot="1" x14ac:dyDescent="0.25">
      <c r="A4" s="352"/>
      <c r="B4" s="363" t="s">
        <v>14</v>
      </c>
      <c r="C4" s="364"/>
      <c r="D4" s="364"/>
      <c r="E4" s="364"/>
      <c r="F4" s="364"/>
      <c r="G4" s="364"/>
      <c r="H4" s="365"/>
      <c r="I4" s="366" t="s">
        <v>15</v>
      </c>
      <c r="J4" s="367"/>
      <c r="M4" s="1" t="s">
        <v>16</v>
      </c>
      <c r="P4" s="3" t="s">
        <v>1</v>
      </c>
    </row>
    <row r="5" spans="1:18" ht="13.35" customHeight="1" thickBot="1" x14ac:dyDescent="0.25">
      <c r="A5" s="88"/>
      <c r="B5" s="4"/>
      <c r="C5" s="4"/>
      <c r="D5" s="4"/>
      <c r="E5" s="4"/>
      <c r="F5" s="4"/>
      <c r="G5" s="4"/>
      <c r="H5" s="4"/>
      <c r="I5" s="4"/>
      <c r="J5" s="5"/>
      <c r="M5" s="1"/>
      <c r="P5" s="3" t="s">
        <v>7</v>
      </c>
    </row>
    <row r="6" spans="1:18" ht="27" customHeight="1" thickBot="1" x14ac:dyDescent="0.25">
      <c r="A6" s="368" t="s">
        <v>17</v>
      </c>
      <c r="B6" s="369"/>
      <c r="C6" s="369"/>
      <c r="D6" s="369"/>
      <c r="E6" s="369"/>
      <c r="F6" s="369"/>
      <c r="G6" s="369"/>
      <c r="H6" s="369"/>
      <c r="I6" s="369"/>
      <c r="J6" s="370"/>
    </row>
    <row r="7" spans="1:18" s="8" customFormat="1" ht="34.35" customHeight="1" x14ac:dyDescent="0.2">
      <c r="A7" s="85" t="s">
        <v>18</v>
      </c>
      <c r="B7" s="371" t="s">
        <v>19</v>
      </c>
      <c r="C7" s="371"/>
      <c r="D7" s="371"/>
      <c r="E7" s="371"/>
      <c r="F7" s="371"/>
      <c r="G7" s="371"/>
      <c r="H7" s="371"/>
      <c r="I7" s="86" t="s">
        <v>20</v>
      </c>
      <c r="J7" s="144" t="s">
        <v>3</v>
      </c>
      <c r="M7" s="9"/>
    </row>
    <row r="8" spans="1:18" s="8" customFormat="1" ht="34.35" customHeight="1" thickBot="1" x14ac:dyDescent="0.25">
      <c r="A8" s="10" t="s">
        <v>21</v>
      </c>
      <c r="B8" s="372" t="s">
        <v>887</v>
      </c>
      <c r="C8" s="373"/>
      <c r="D8" s="373"/>
      <c r="E8" s="373"/>
      <c r="F8" s="373"/>
      <c r="G8" s="373"/>
      <c r="H8" s="374"/>
      <c r="I8" s="11" t="s">
        <v>22</v>
      </c>
      <c r="J8" s="145" t="s">
        <v>1</v>
      </c>
      <c r="M8" s="9"/>
    </row>
    <row r="9" spans="1:18" ht="13.5" thickBot="1" x14ac:dyDescent="0.25">
      <c r="A9" s="375"/>
      <c r="B9" s="376"/>
      <c r="C9" s="376"/>
      <c r="D9" s="376"/>
      <c r="E9" s="376"/>
      <c r="F9" s="376"/>
      <c r="G9" s="376"/>
      <c r="H9" s="376"/>
      <c r="I9" s="376"/>
      <c r="J9" s="377"/>
    </row>
    <row r="10" spans="1:18" ht="78" customHeight="1" x14ac:dyDescent="0.2">
      <c r="A10" s="85" t="s">
        <v>23</v>
      </c>
      <c r="B10" s="458" t="s">
        <v>770</v>
      </c>
      <c r="C10" s="459"/>
      <c r="D10" s="459"/>
      <c r="E10" s="459"/>
      <c r="F10" s="460"/>
      <c r="G10" s="86" t="s">
        <v>24</v>
      </c>
      <c r="H10" s="381" t="s">
        <v>771</v>
      </c>
      <c r="I10" s="382"/>
      <c r="J10" s="383"/>
    </row>
    <row r="11" spans="1:18" ht="148.5" customHeight="1" x14ac:dyDescent="0.2">
      <c r="A11" s="90" t="s">
        <v>25</v>
      </c>
      <c r="B11" s="384" t="s">
        <v>52</v>
      </c>
      <c r="C11" s="385"/>
      <c r="D11" s="385"/>
      <c r="E11" s="385"/>
      <c r="F11" s="386"/>
      <c r="G11" s="91" t="s">
        <v>26</v>
      </c>
      <c r="H11" s="381" t="s">
        <v>768</v>
      </c>
      <c r="I11" s="382"/>
      <c r="J11" s="383"/>
    </row>
    <row r="12" spans="1:18" ht="124.5" customHeight="1" x14ac:dyDescent="0.2">
      <c r="A12" s="90" t="s">
        <v>27</v>
      </c>
      <c r="B12" s="387" t="s">
        <v>769</v>
      </c>
      <c r="C12" s="388"/>
      <c r="D12" s="388"/>
      <c r="E12" s="388"/>
      <c r="F12" s="389"/>
      <c r="G12" s="91" t="s">
        <v>28</v>
      </c>
      <c r="H12" s="381" t="s">
        <v>746</v>
      </c>
      <c r="I12" s="382"/>
      <c r="J12" s="383"/>
    </row>
    <row r="13" spans="1:18" ht="69.95" customHeight="1" x14ac:dyDescent="0.2">
      <c r="A13" s="90" t="s">
        <v>29</v>
      </c>
      <c r="B13" s="387" t="s">
        <v>775</v>
      </c>
      <c r="C13" s="388"/>
      <c r="D13" s="388"/>
      <c r="E13" s="388"/>
      <c r="F13" s="389"/>
      <c r="G13" s="91" t="s">
        <v>30</v>
      </c>
      <c r="H13" s="390" t="s">
        <v>761</v>
      </c>
      <c r="I13" s="390"/>
      <c r="J13" s="391"/>
    </row>
    <row r="14" spans="1:18" ht="69.95" customHeight="1" x14ac:dyDescent="0.2">
      <c r="A14" s="90" t="s">
        <v>31</v>
      </c>
      <c r="B14" s="387" t="s">
        <v>776</v>
      </c>
      <c r="C14" s="388"/>
      <c r="D14" s="388"/>
      <c r="E14" s="388"/>
      <c r="F14" s="389"/>
      <c r="G14" s="91" t="s">
        <v>32</v>
      </c>
      <c r="H14" s="390" t="s">
        <v>33</v>
      </c>
      <c r="I14" s="390"/>
      <c r="J14" s="391"/>
      <c r="P14" s="8"/>
      <c r="Q14" s="8"/>
      <c r="R14" s="8"/>
    </row>
    <row r="15" spans="1:18" ht="23.45" customHeight="1" x14ac:dyDescent="0.2">
      <c r="A15" s="392" t="s">
        <v>34</v>
      </c>
      <c r="B15" s="393">
        <v>8</v>
      </c>
      <c r="C15" s="394"/>
      <c r="D15" s="397" t="s">
        <v>35</v>
      </c>
      <c r="E15" s="397"/>
      <c r="F15" s="461">
        <v>1</v>
      </c>
      <c r="G15" s="398" t="s">
        <v>36</v>
      </c>
      <c r="H15" s="12" t="s">
        <v>37</v>
      </c>
      <c r="I15" s="12" t="s">
        <v>38</v>
      </c>
      <c r="J15" s="13" t="s">
        <v>39</v>
      </c>
      <c r="P15" s="14"/>
      <c r="Q15" s="14"/>
      <c r="R15" s="14"/>
    </row>
    <row r="16" spans="1:18" ht="51.6" customHeight="1" x14ac:dyDescent="0.2">
      <c r="A16" s="392"/>
      <c r="B16" s="395"/>
      <c r="C16" s="396"/>
      <c r="D16" s="397"/>
      <c r="E16" s="397"/>
      <c r="F16" s="390"/>
      <c r="G16" s="399"/>
      <c r="H16" s="110" t="s">
        <v>921</v>
      </c>
      <c r="I16" s="111" t="s">
        <v>922</v>
      </c>
      <c r="J16" s="112" t="s">
        <v>923</v>
      </c>
      <c r="P16" s="14"/>
      <c r="Q16" s="14"/>
      <c r="R16" s="14"/>
    </row>
    <row r="17" spans="1:16" ht="13.5" thickBot="1" x14ac:dyDescent="0.25">
      <c r="A17" s="403"/>
      <c r="B17" s="404"/>
      <c r="C17" s="404"/>
      <c r="D17" s="404"/>
      <c r="E17" s="404"/>
      <c r="F17" s="404"/>
      <c r="G17" s="404"/>
      <c r="H17" s="404"/>
      <c r="I17" s="404"/>
      <c r="J17" s="405"/>
    </row>
    <row r="18" spans="1:16" ht="13.5" thickBot="1" x14ac:dyDescent="0.25">
      <c r="A18" s="406"/>
      <c r="B18" s="407"/>
      <c r="C18" s="407"/>
      <c r="D18" s="407"/>
      <c r="E18" s="407"/>
      <c r="F18" s="407"/>
      <c r="G18" s="407"/>
      <c r="H18" s="407"/>
      <c r="I18" s="407"/>
      <c r="J18" s="408"/>
    </row>
    <row r="19" spans="1:16" ht="24.6" customHeight="1" x14ac:dyDescent="0.2">
      <c r="A19" s="350"/>
      <c r="B19" s="353" t="s">
        <v>4</v>
      </c>
      <c r="C19" s="354"/>
      <c r="D19" s="354"/>
      <c r="E19" s="354"/>
      <c r="F19" s="354"/>
      <c r="G19" s="354"/>
      <c r="H19" s="355"/>
      <c r="I19" s="359" t="s">
        <v>5</v>
      </c>
      <c r="J19" s="360"/>
      <c r="K19" s="1" t="s">
        <v>6</v>
      </c>
      <c r="L19" s="1" t="s">
        <v>7</v>
      </c>
      <c r="M19" s="1" t="s">
        <v>8</v>
      </c>
      <c r="P19" s="3" t="s">
        <v>9</v>
      </c>
    </row>
    <row r="20" spans="1:16" ht="24.6" customHeight="1" x14ac:dyDescent="0.2">
      <c r="A20" s="351"/>
      <c r="B20" s="356"/>
      <c r="C20" s="357"/>
      <c r="D20" s="357"/>
      <c r="E20" s="357"/>
      <c r="F20" s="357"/>
      <c r="G20" s="357"/>
      <c r="H20" s="358"/>
      <c r="I20" s="361" t="s">
        <v>762</v>
      </c>
      <c r="J20" s="362"/>
      <c r="K20" s="1" t="s">
        <v>11</v>
      </c>
      <c r="L20" s="1"/>
      <c r="M20" s="1" t="s">
        <v>12</v>
      </c>
      <c r="P20" s="3" t="s">
        <v>13</v>
      </c>
    </row>
    <row r="21" spans="1:16" ht="24.6" customHeight="1" thickBot="1" x14ac:dyDescent="0.25">
      <c r="A21" s="352"/>
      <c r="B21" s="363" t="s">
        <v>14</v>
      </c>
      <c r="C21" s="364"/>
      <c r="D21" s="364"/>
      <c r="E21" s="364"/>
      <c r="F21" s="364"/>
      <c r="G21" s="364"/>
      <c r="H21" s="365"/>
      <c r="I21" s="366" t="s">
        <v>15</v>
      </c>
      <c r="J21" s="367"/>
      <c r="M21" s="1" t="s">
        <v>16</v>
      </c>
      <c r="P21" s="3" t="s">
        <v>1</v>
      </c>
    </row>
    <row r="22" spans="1:16" ht="24.95" customHeight="1" thickBot="1" x14ac:dyDescent="0.25">
      <c r="A22" s="410" t="s">
        <v>40</v>
      </c>
      <c r="B22" s="411"/>
      <c r="C22" s="411"/>
      <c r="D22" s="411"/>
      <c r="E22" s="411"/>
      <c r="F22" s="411"/>
      <c r="G22" s="411"/>
      <c r="H22" s="411"/>
      <c r="I22" s="411"/>
      <c r="J22" s="412"/>
    </row>
    <row r="23" spans="1:16" ht="42" customHeight="1" x14ac:dyDescent="0.2">
      <c r="A23" s="15" t="s">
        <v>41</v>
      </c>
      <c r="B23" s="84" t="s">
        <v>35</v>
      </c>
      <c r="C23" s="84" t="s">
        <v>42</v>
      </c>
      <c r="D23" s="16" t="s">
        <v>43</v>
      </c>
      <c r="E23" s="413" t="s">
        <v>44</v>
      </c>
      <c r="F23" s="414"/>
      <c r="G23" s="413" t="s">
        <v>45</v>
      </c>
      <c r="H23" s="414"/>
      <c r="I23" s="17" t="s">
        <v>46</v>
      </c>
      <c r="J23" s="18" t="s">
        <v>47</v>
      </c>
    </row>
    <row r="24" spans="1:16" ht="93.75" customHeight="1" thickBot="1" x14ac:dyDescent="0.25">
      <c r="A24" s="330" t="s">
        <v>902</v>
      </c>
      <c r="B24" s="113">
        <f>$F$15</f>
        <v>1</v>
      </c>
      <c r="C24" s="201">
        <f>'MATRIZ INDICADORES FINACIEROS'!I22</f>
        <v>3.5733203123179496</v>
      </c>
      <c r="D24" s="113">
        <f>+C24/B24</f>
        <v>3.5733203123179496</v>
      </c>
      <c r="E24" s="549" t="s">
        <v>962</v>
      </c>
      <c r="F24" s="549"/>
      <c r="G24" s="464" t="s">
        <v>53</v>
      </c>
      <c r="H24" s="464"/>
      <c r="I24" s="108" t="s">
        <v>57</v>
      </c>
      <c r="J24" s="331">
        <v>45381</v>
      </c>
    </row>
    <row r="25" spans="1:16" s="19" customFormat="1" ht="87.75" customHeight="1" thickBot="1" x14ac:dyDescent="0.25">
      <c r="A25" s="330" t="s">
        <v>906</v>
      </c>
      <c r="B25" s="113">
        <f t="shared" ref="B25:B27" si="0">$F$15</f>
        <v>1</v>
      </c>
      <c r="C25" s="329">
        <f>+'MATRIZ INDICADORES FINACIEROS'!M22</f>
        <v>4.2067879706451397</v>
      </c>
      <c r="D25" s="156">
        <f>+C25/B25</f>
        <v>4.2067879706451397</v>
      </c>
      <c r="E25" s="549" t="s">
        <v>961</v>
      </c>
      <c r="F25" s="549"/>
      <c r="G25" s="550" t="s">
        <v>53</v>
      </c>
      <c r="H25" s="550"/>
      <c r="I25" s="108" t="s">
        <v>57</v>
      </c>
      <c r="J25" s="331">
        <v>45473</v>
      </c>
    </row>
    <row r="26" spans="1:16" s="19" customFormat="1" ht="98.25" customHeight="1" thickBot="1" x14ac:dyDescent="0.25">
      <c r="A26" s="330" t="s">
        <v>910</v>
      </c>
      <c r="B26" s="113">
        <f t="shared" si="0"/>
        <v>1</v>
      </c>
      <c r="C26" s="201">
        <f>+'MATRIZ INDICADORES FINACIEROS'!Q22</f>
        <v>4.628620816783152</v>
      </c>
      <c r="D26" s="296">
        <f>+C26/B26</f>
        <v>4.628620816783152</v>
      </c>
      <c r="E26" s="549" t="s">
        <v>976</v>
      </c>
      <c r="F26" s="549"/>
      <c r="G26" s="550" t="s">
        <v>53</v>
      </c>
      <c r="H26" s="550"/>
      <c r="I26" s="108" t="s">
        <v>57</v>
      </c>
      <c r="J26" s="331">
        <v>45565</v>
      </c>
    </row>
    <row r="27" spans="1:16" s="19" customFormat="1" ht="90" customHeight="1" thickBot="1" x14ac:dyDescent="0.25">
      <c r="A27" s="330" t="s">
        <v>914</v>
      </c>
      <c r="B27" s="113">
        <f t="shared" si="0"/>
        <v>1</v>
      </c>
      <c r="C27" s="201">
        <f>+'MATRIZ INDICADORES FINACIEROS'!U22</f>
        <v>5.1501333584215816</v>
      </c>
      <c r="D27" s="340">
        <f>+C27/B27</f>
        <v>5.1501333584215816</v>
      </c>
      <c r="E27" s="549" t="s">
        <v>977</v>
      </c>
      <c r="F27" s="549"/>
      <c r="G27" s="550" t="s">
        <v>53</v>
      </c>
      <c r="H27" s="550"/>
      <c r="I27" s="264" t="s">
        <v>57</v>
      </c>
      <c r="J27" s="331">
        <v>45657</v>
      </c>
    </row>
    <row r="28" spans="1:16" ht="12.6" customHeight="1" thickBot="1" x14ac:dyDescent="0.25"/>
    <row r="29" spans="1:16" ht="24.6" customHeight="1" x14ac:dyDescent="0.2">
      <c r="A29" s="350"/>
      <c r="B29" s="353" t="s">
        <v>4</v>
      </c>
      <c r="C29" s="354"/>
      <c r="D29" s="354"/>
      <c r="E29" s="354"/>
      <c r="F29" s="354"/>
      <c r="G29" s="354"/>
      <c r="H29" s="355"/>
      <c r="I29" s="359" t="s">
        <v>882</v>
      </c>
      <c r="J29" s="360"/>
      <c r="K29" s="1" t="s">
        <v>6</v>
      </c>
      <c r="L29" s="1" t="s">
        <v>7</v>
      </c>
      <c r="M29" s="1" t="s">
        <v>8</v>
      </c>
      <c r="P29" s="3" t="s">
        <v>9</v>
      </c>
    </row>
    <row r="30" spans="1:16" ht="24.6" customHeight="1" x14ac:dyDescent="0.2">
      <c r="A30" s="351"/>
      <c r="B30" s="356"/>
      <c r="C30" s="357"/>
      <c r="D30" s="357"/>
      <c r="E30" s="357"/>
      <c r="F30" s="357"/>
      <c r="G30" s="357"/>
      <c r="H30" s="358"/>
      <c r="I30" s="361" t="s">
        <v>10</v>
      </c>
      <c r="J30" s="362"/>
      <c r="K30" s="1" t="s">
        <v>11</v>
      </c>
      <c r="L30" s="1"/>
      <c r="M30" s="1" t="s">
        <v>12</v>
      </c>
      <c r="P30" s="3" t="s">
        <v>13</v>
      </c>
    </row>
    <row r="31" spans="1:16" ht="24.6" customHeight="1" thickBot="1" x14ac:dyDescent="0.25">
      <c r="A31" s="352"/>
      <c r="B31" s="363" t="s">
        <v>14</v>
      </c>
      <c r="C31" s="364"/>
      <c r="D31" s="364"/>
      <c r="E31" s="364"/>
      <c r="F31" s="364"/>
      <c r="G31" s="364"/>
      <c r="H31" s="365"/>
      <c r="I31" s="366" t="s">
        <v>15</v>
      </c>
      <c r="J31" s="367"/>
      <c r="M31" s="1" t="s">
        <v>16</v>
      </c>
      <c r="P31" s="3" t="s">
        <v>1</v>
      </c>
    </row>
    <row r="32" spans="1:16" ht="24.95" customHeight="1" thickBot="1" x14ac:dyDescent="0.25">
      <c r="A32" s="410" t="s">
        <v>49</v>
      </c>
      <c r="B32" s="411"/>
      <c r="C32" s="411"/>
      <c r="D32" s="411"/>
      <c r="E32" s="411"/>
      <c r="F32" s="411"/>
      <c r="G32" s="411"/>
      <c r="H32" s="411"/>
      <c r="I32" s="411"/>
      <c r="J32" s="412"/>
    </row>
    <row r="33" spans="1:10" ht="24.95" customHeight="1" x14ac:dyDescent="0.2">
      <c r="A33" s="87"/>
      <c r="B33" s="26"/>
      <c r="C33" s="26"/>
      <c r="D33" s="26"/>
      <c r="E33" s="26"/>
      <c r="F33" s="26"/>
      <c r="G33" s="26"/>
      <c r="H33" s="26"/>
      <c r="I33" s="26"/>
      <c r="J33" s="27"/>
    </row>
    <row r="34" spans="1:10" ht="24.95" customHeight="1" x14ac:dyDescent="0.2">
      <c r="A34" s="88"/>
      <c r="B34" s="28"/>
      <c r="C34" s="28"/>
      <c r="D34" s="28"/>
      <c r="E34" s="28"/>
      <c r="F34" s="28"/>
      <c r="G34" s="28"/>
      <c r="H34" s="28"/>
      <c r="I34" s="28"/>
      <c r="J34" s="22"/>
    </row>
    <row r="35" spans="1:10" ht="24.95" customHeight="1" x14ac:dyDescent="0.2">
      <c r="A35" s="88"/>
      <c r="B35" s="28"/>
      <c r="C35" s="28"/>
      <c r="D35" s="28"/>
      <c r="E35" s="28"/>
      <c r="F35" s="28"/>
      <c r="G35" s="28"/>
      <c r="H35" s="28"/>
      <c r="I35" s="28"/>
      <c r="J35" s="22"/>
    </row>
    <row r="36" spans="1:10" ht="24.95" customHeight="1" x14ac:dyDescent="0.2">
      <c r="A36" s="88"/>
      <c r="B36" s="28"/>
      <c r="C36" s="28"/>
      <c r="D36" s="28"/>
      <c r="E36" s="28"/>
      <c r="F36" s="28"/>
      <c r="G36" s="28"/>
      <c r="H36" s="28"/>
      <c r="I36" s="28"/>
      <c r="J36" s="22"/>
    </row>
    <row r="37" spans="1:10" ht="24.95" customHeight="1" x14ac:dyDescent="0.2">
      <c r="A37" s="88"/>
      <c r="B37" s="28"/>
      <c r="C37" s="28"/>
      <c r="D37" s="28"/>
      <c r="E37" s="28"/>
      <c r="F37" s="28"/>
      <c r="G37" s="28"/>
      <c r="H37" s="28"/>
      <c r="I37" s="28"/>
      <c r="J37" s="22"/>
    </row>
    <row r="38" spans="1:10" ht="24.95" customHeight="1" x14ac:dyDescent="0.2">
      <c r="A38" s="88"/>
      <c r="B38" s="28"/>
      <c r="C38" s="28"/>
      <c r="D38" s="28"/>
      <c r="E38" s="28"/>
      <c r="F38" s="28"/>
      <c r="G38" s="28"/>
      <c r="H38" s="28"/>
      <c r="I38" s="28"/>
      <c r="J38" s="22"/>
    </row>
    <row r="39" spans="1:10" ht="24.95" customHeight="1" x14ac:dyDescent="0.2">
      <c r="A39" s="88"/>
      <c r="B39" s="28"/>
      <c r="C39" s="28"/>
      <c r="D39" s="28"/>
      <c r="E39" s="28"/>
      <c r="F39" s="28"/>
      <c r="G39" s="28"/>
      <c r="H39" s="28"/>
      <c r="I39" s="28"/>
      <c r="J39" s="22"/>
    </row>
    <row r="40" spans="1:10" ht="24.95" customHeight="1" x14ac:dyDescent="0.2">
      <c r="A40" s="88"/>
      <c r="B40" s="28"/>
      <c r="C40" s="28"/>
      <c r="D40" s="28"/>
      <c r="E40" s="28"/>
      <c r="F40" s="28"/>
      <c r="G40" s="28"/>
      <c r="H40" s="28"/>
      <c r="I40" s="28"/>
      <c r="J40" s="22"/>
    </row>
    <row r="41" spans="1:10" ht="24.95" customHeight="1" x14ac:dyDescent="0.2">
      <c r="A41" s="88"/>
      <c r="B41" s="28"/>
      <c r="C41" s="28"/>
      <c r="D41" s="28"/>
      <c r="E41" s="28"/>
      <c r="F41" s="28"/>
      <c r="G41" s="28"/>
      <c r="H41" s="28"/>
      <c r="I41" s="28"/>
      <c r="J41" s="22"/>
    </row>
    <row r="42" spans="1:10" x14ac:dyDescent="0.2">
      <c r="A42" s="88"/>
      <c r="B42" s="28"/>
      <c r="C42" s="28"/>
      <c r="D42" s="28"/>
      <c r="E42" s="28"/>
      <c r="F42" s="28"/>
      <c r="G42" s="28"/>
      <c r="H42" s="28"/>
      <c r="I42" s="28"/>
      <c r="J42" s="22"/>
    </row>
    <row r="43" spans="1:10" x14ac:dyDescent="0.2">
      <c r="A43" s="88"/>
      <c r="B43" s="28"/>
      <c r="C43" s="28"/>
      <c r="D43" s="28"/>
      <c r="E43" s="28"/>
      <c r="F43" s="28"/>
      <c r="G43" s="28"/>
      <c r="H43" s="28"/>
      <c r="I43" s="28"/>
      <c r="J43" s="22"/>
    </row>
    <row r="44" spans="1:10" x14ac:dyDescent="0.2">
      <c r="A44" s="88"/>
      <c r="B44" s="28"/>
      <c r="C44" s="28"/>
      <c r="D44" s="28"/>
      <c r="E44" s="28"/>
      <c r="F44" s="28"/>
      <c r="G44" s="28"/>
      <c r="H44" s="28"/>
      <c r="I44" s="28"/>
      <c r="J44" s="22"/>
    </row>
    <row r="45" spans="1:10" x14ac:dyDescent="0.2">
      <c r="A45" s="88"/>
      <c r="B45" s="28"/>
      <c r="C45" s="28"/>
      <c r="D45" s="28"/>
      <c r="E45" s="28"/>
      <c r="F45" s="28"/>
      <c r="G45" s="28"/>
      <c r="H45" s="28"/>
      <c r="I45" s="28"/>
      <c r="J45" s="22"/>
    </row>
    <row r="46" spans="1:10" x14ac:dyDescent="0.2">
      <c r="A46" s="88"/>
      <c r="B46" s="28"/>
      <c r="C46" s="28"/>
      <c r="D46" s="28"/>
      <c r="E46" s="28"/>
      <c r="F46" s="28"/>
      <c r="G46" s="28"/>
      <c r="H46" s="28"/>
      <c r="I46" s="28"/>
      <c r="J46" s="22"/>
    </row>
    <row r="47" spans="1:10" x14ac:dyDescent="0.2">
      <c r="A47" s="88"/>
      <c r="B47" s="28"/>
      <c r="C47" s="28"/>
      <c r="D47" s="28"/>
      <c r="E47" s="28"/>
      <c r="F47" s="28"/>
      <c r="G47" s="28"/>
      <c r="H47" s="28"/>
      <c r="I47" s="28"/>
      <c r="J47" s="22"/>
    </row>
    <row r="48" spans="1:10" x14ac:dyDescent="0.2">
      <c r="A48" s="88"/>
      <c r="B48" s="28"/>
      <c r="C48" s="28"/>
      <c r="D48" s="28"/>
      <c r="E48" s="28"/>
      <c r="F48" s="28"/>
      <c r="G48" s="28"/>
      <c r="H48" s="28"/>
      <c r="I48" s="28"/>
      <c r="J48" s="22"/>
    </row>
    <row r="49" spans="1:10" x14ac:dyDescent="0.2">
      <c r="A49" s="88"/>
      <c r="B49" s="28"/>
      <c r="C49" s="28"/>
      <c r="D49" s="28"/>
      <c r="E49" s="28"/>
      <c r="F49" s="28"/>
      <c r="G49" s="28"/>
      <c r="H49" s="28"/>
      <c r="I49" s="28"/>
      <c r="J49" s="22"/>
    </row>
    <row r="50" spans="1:10" x14ac:dyDescent="0.2">
      <c r="A50" s="88"/>
      <c r="B50" s="28"/>
      <c r="C50" s="28"/>
      <c r="D50" s="28"/>
      <c r="E50" s="28"/>
      <c r="F50" s="28"/>
      <c r="G50" s="28"/>
      <c r="H50" s="28"/>
      <c r="I50" s="28"/>
      <c r="J50" s="22"/>
    </row>
    <row r="51" spans="1:10" x14ac:dyDescent="0.2">
      <c r="A51" s="88"/>
      <c r="B51" s="28"/>
      <c r="C51" s="28"/>
      <c r="D51" s="28"/>
      <c r="E51" s="28"/>
      <c r="F51" s="28"/>
      <c r="G51" s="28"/>
      <c r="H51" s="28"/>
      <c r="I51" s="28"/>
      <c r="J51" s="22"/>
    </row>
    <row r="52" spans="1:10" x14ac:dyDescent="0.2">
      <c r="A52" s="88"/>
      <c r="B52" s="28"/>
      <c r="C52" s="28"/>
      <c r="D52" s="28"/>
      <c r="E52" s="28"/>
      <c r="F52" s="28"/>
      <c r="G52" s="28"/>
      <c r="H52" s="28"/>
      <c r="I52" s="28"/>
      <c r="J52" s="22"/>
    </row>
    <row r="53" spans="1:10" x14ac:dyDescent="0.2">
      <c r="A53" s="88"/>
      <c r="B53" s="28"/>
      <c r="C53" s="28"/>
      <c r="D53" s="28"/>
      <c r="E53" s="28"/>
      <c r="F53" s="28"/>
      <c r="G53" s="28"/>
      <c r="H53" s="28"/>
      <c r="I53" s="28"/>
      <c r="J53" s="22"/>
    </row>
    <row r="54" spans="1:10" x14ac:dyDescent="0.2">
      <c r="A54" s="88"/>
      <c r="B54" s="28"/>
      <c r="C54" s="28"/>
      <c r="D54" s="28"/>
      <c r="E54" s="28"/>
      <c r="F54" s="28"/>
      <c r="G54" s="28"/>
      <c r="H54" s="28"/>
      <c r="I54" s="28"/>
      <c r="J54" s="22"/>
    </row>
    <row r="55" spans="1:10" ht="13.5" thickBot="1" x14ac:dyDescent="0.25">
      <c r="A55" s="89"/>
      <c r="B55" s="29"/>
      <c r="C55" s="29"/>
      <c r="D55" s="29"/>
      <c r="E55" s="29"/>
      <c r="F55" s="29"/>
      <c r="G55" s="29"/>
      <c r="H55" s="29"/>
      <c r="I55" s="29"/>
      <c r="J55" s="30"/>
    </row>
  </sheetData>
  <mergeCells count="52">
    <mergeCell ref="E26:F26"/>
    <mergeCell ref="G26:H26"/>
    <mergeCell ref="E27:F27"/>
    <mergeCell ref="G27:H27"/>
    <mergeCell ref="A32:J32"/>
    <mergeCell ref="A29:A31"/>
    <mergeCell ref="B29:H30"/>
    <mergeCell ref="I29:J29"/>
    <mergeCell ref="I30:J30"/>
    <mergeCell ref="B31:H31"/>
    <mergeCell ref="I31:J31"/>
    <mergeCell ref="E25:F25"/>
    <mergeCell ref="G25:H25"/>
    <mergeCell ref="A17:J17"/>
    <mergeCell ref="A18:J18"/>
    <mergeCell ref="A19:A21"/>
    <mergeCell ref="B19:H20"/>
    <mergeCell ref="I19:J19"/>
    <mergeCell ref="I20:J20"/>
    <mergeCell ref="B21:H21"/>
    <mergeCell ref="I21:J21"/>
    <mergeCell ref="A22:J22"/>
    <mergeCell ref="E23:F23"/>
    <mergeCell ref="G23:H23"/>
    <mergeCell ref="E24:F24"/>
    <mergeCell ref="G24:H24"/>
    <mergeCell ref="B14:F14"/>
    <mergeCell ref="H14:J14"/>
    <mergeCell ref="A15:A16"/>
    <mergeCell ref="B15:C16"/>
    <mergeCell ref="D15:E16"/>
    <mergeCell ref="F15:F16"/>
    <mergeCell ref="G15:G16"/>
    <mergeCell ref="B11:F11"/>
    <mergeCell ref="H11:J11"/>
    <mergeCell ref="B12:F12"/>
    <mergeCell ref="H12:J12"/>
    <mergeCell ref="B13:F13"/>
    <mergeCell ref="H13:J13"/>
    <mergeCell ref="A6:J6"/>
    <mergeCell ref="B7:H7"/>
    <mergeCell ref="B8:H8"/>
    <mergeCell ref="A9:J9"/>
    <mergeCell ref="B10:F10"/>
    <mergeCell ref="H10:J10"/>
    <mergeCell ref="A1:J1"/>
    <mergeCell ref="A2:A4"/>
    <mergeCell ref="B2:H3"/>
    <mergeCell ref="I2:J2"/>
    <mergeCell ref="I3:J3"/>
    <mergeCell ref="B4:H4"/>
    <mergeCell ref="I4:J4"/>
  </mergeCells>
  <dataValidations count="3">
    <dataValidation type="list" allowBlank="1" showInputMessage="1" showErrorMessage="1" sqref="J65536 JF65536 TB65536 ACX65536 AMT65536 AWP65536 BGL65536 BQH65536 CAD65536 CJZ65536 CTV65536 DDR65536 DNN65536 DXJ65536 EHF65536 ERB65536 FAX65536 FKT65536 FUP65536 GEL65536 GOH65536 GYD65536 HHZ65536 HRV65536 IBR65536 ILN65536 IVJ65536 JFF65536 JPB65536 JYX65536 KIT65536 KSP65536 LCL65536 LMH65536 LWD65536 MFZ65536 MPV65536 MZR65536 NJN65536 NTJ65536 ODF65536 ONB65536 OWX65536 PGT65536 PQP65536 QAL65536 QKH65536 QUD65536 RDZ65536 RNV65536 RXR65536 SHN65536 SRJ65536 TBF65536 TLB65536 TUX65536 UET65536 UOP65536 UYL65536 VIH65536 VSD65536 WBZ65536 WLV65536 WVR65536 J131072 JF131072 TB131072 ACX131072 AMT131072 AWP131072 BGL131072 BQH131072 CAD131072 CJZ131072 CTV131072 DDR131072 DNN131072 DXJ131072 EHF131072 ERB131072 FAX131072 FKT131072 FUP131072 GEL131072 GOH131072 GYD131072 HHZ131072 HRV131072 IBR131072 ILN131072 IVJ131072 JFF131072 JPB131072 JYX131072 KIT131072 KSP131072 LCL131072 LMH131072 LWD131072 MFZ131072 MPV131072 MZR131072 NJN131072 NTJ131072 ODF131072 ONB131072 OWX131072 PGT131072 PQP131072 QAL131072 QKH131072 QUD131072 RDZ131072 RNV131072 RXR131072 SHN131072 SRJ131072 TBF131072 TLB131072 TUX131072 UET131072 UOP131072 UYL131072 VIH131072 VSD131072 WBZ131072 WLV131072 WVR131072 J196608 JF196608 TB196608 ACX196608 AMT196608 AWP196608 BGL196608 BQH196608 CAD196608 CJZ196608 CTV196608 DDR196608 DNN196608 DXJ196608 EHF196608 ERB196608 FAX196608 FKT196608 FUP196608 GEL196608 GOH196608 GYD196608 HHZ196608 HRV196608 IBR196608 ILN196608 IVJ196608 JFF196608 JPB196608 JYX196608 KIT196608 KSP196608 LCL196608 LMH196608 LWD196608 MFZ196608 MPV196608 MZR196608 NJN196608 NTJ196608 ODF196608 ONB196608 OWX196608 PGT196608 PQP196608 QAL196608 QKH196608 QUD196608 RDZ196608 RNV196608 RXR196608 SHN196608 SRJ196608 TBF196608 TLB196608 TUX196608 UET196608 UOP196608 UYL196608 VIH196608 VSD196608 WBZ196608 WLV196608 WVR196608 J262144 JF262144 TB262144 ACX262144 AMT262144 AWP262144 BGL262144 BQH262144 CAD262144 CJZ262144 CTV262144 DDR262144 DNN262144 DXJ262144 EHF262144 ERB262144 FAX262144 FKT262144 FUP262144 GEL262144 GOH262144 GYD262144 HHZ262144 HRV262144 IBR262144 ILN262144 IVJ262144 JFF262144 JPB262144 JYX262144 KIT262144 KSP262144 LCL262144 LMH262144 LWD262144 MFZ262144 MPV262144 MZR262144 NJN262144 NTJ262144 ODF262144 ONB262144 OWX262144 PGT262144 PQP262144 QAL262144 QKH262144 QUD262144 RDZ262144 RNV262144 RXR262144 SHN262144 SRJ262144 TBF262144 TLB262144 TUX262144 UET262144 UOP262144 UYL262144 VIH262144 VSD262144 WBZ262144 WLV262144 WVR262144 J327680 JF327680 TB327680 ACX327680 AMT327680 AWP327680 BGL327680 BQH327680 CAD327680 CJZ327680 CTV327680 DDR327680 DNN327680 DXJ327680 EHF327680 ERB327680 FAX327680 FKT327680 FUP327680 GEL327680 GOH327680 GYD327680 HHZ327680 HRV327680 IBR327680 ILN327680 IVJ327680 JFF327680 JPB327680 JYX327680 KIT327680 KSP327680 LCL327680 LMH327680 LWD327680 MFZ327680 MPV327680 MZR327680 NJN327680 NTJ327680 ODF327680 ONB327680 OWX327680 PGT327680 PQP327680 QAL327680 QKH327680 QUD327680 RDZ327680 RNV327680 RXR327680 SHN327680 SRJ327680 TBF327680 TLB327680 TUX327680 UET327680 UOP327680 UYL327680 VIH327680 VSD327680 WBZ327680 WLV327680 WVR327680 J393216 JF393216 TB393216 ACX393216 AMT393216 AWP393216 BGL393216 BQH393216 CAD393216 CJZ393216 CTV393216 DDR393216 DNN393216 DXJ393216 EHF393216 ERB393216 FAX393216 FKT393216 FUP393216 GEL393216 GOH393216 GYD393216 HHZ393216 HRV393216 IBR393216 ILN393216 IVJ393216 JFF393216 JPB393216 JYX393216 KIT393216 KSP393216 LCL393216 LMH393216 LWD393216 MFZ393216 MPV393216 MZR393216 NJN393216 NTJ393216 ODF393216 ONB393216 OWX393216 PGT393216 PQP393216 QAL393216 QKH393216 QUD393216 RDZ393216 RNV393216 RXR393216 SHN393216 SRJ393216 TBF393216 TLB393216 TUX393216 UET393216 UOP393216 UYL393216 VIH393216 VSD393216 WBZ393216 WLV393216 WVR393216 J458752 JF458752 TB458752 ACX458752 AMT458752 AWP458752 BGL458752 BQH458752 CAD458752 CJZ458752 CTV458752 DDR458752 DNN458752 DXJ458752 EHF458752 ERB458752 FAX458752 FKT458752 FUP458752 GEL458752 GOH458752 GYD458752 HHZ458752 HRV458752 IBR458752 ILN458752 IVJ458752 JFF458752 JPB458752 JYX458752 KIT458752 KSP458752 LCL458752 LMH458752 LWD458752 MFZ458752 MPV458752 MZR458752 NJN458752 NTJ458752 ODF458752 ONB458752 OWX458752 PGT458752 PQP458752 QAL458752 QKH458752 QUD458752 RDZ458752 RNV458752 RXR458752 SHN458752 SRJ458752 TBF458752 TLB458752 TUX458752 UET458752 UOP458752 UYL458752 VIH458752 VSD458752 WBZ458752 WLV458752 WVR458752 J524288 JF524288 TB524288 ACX524288 AMT524288 AWP524288 BGL524288 BQH524288 CAD524288 CJZ524288 CTV524288 DDR524288 DNN524288 DXJ524288 EHF524288 ERB524288 FAX524288 FKT524288 FUP524288 GEL524288 GOH524288 GYD524288 HHZ524288 HRV524288 IBR524288 ILN524288 IVJ524288 JFF524288 JPB524288 JYX524288 KIT524288 KSP524288 LCL524288 LMH524288 LWD524288 MFZ524288 MPV524288 MZR524288 NJN524288 NTJ524288 ODF524288 ONB524288 OWX524288 PGT524288 PQP524288 QAL524288 QKH524288 QUD524288 RDZ524288 RNV524288 RXR524288 SHN524288 SRJ524288 TBF524288 TLB524288 TUX524288 UET524288 UOP524288 UYL524288 VIH524288 VSD524288 WBZ524288 WLV524288 WVR524288 J589824 JF589824 TB589824 ACX589824 AMT589824 AWP589824 BGL589824 BQH589824 CAD589824 CJZ589824 CTV589824 DDR589824 DNN589824 DXJ589824 EHF589824 ERB589824 FAX589824 FKT589824 FUP589824 GEL589824 GOH589824 GYD589824 HHZ589824 HRV589824 IBR589824 ILN589824 IVJ589824 JFF589824 JPB589824 JYX589824 KIT589824 KSP589824 LCL589824 LMH589824 LWD589824 MFZ589824 MPV589824 MZR589824 NJN589824 NTJ589824 ODF589824 ONB589824 OWX589824 PGT589824 PQP589824 QAL589824 QKH589824 QUD589824 RDZ589824 RNV589824 RXR589824 SHN589824 SRJ589824 TBF589824 TLB589824 TUX589824 UET589824 UOP589824 UYL589824 VIH589824 VSD589824 WBZ589824 WLV589824 WVR589824 J655360 JF655360 TB655360 ACX655360 AMT655360 AWP655360 BGL655360 BQH655360 CAD655360 CJZ655360 CTV655360 DDR655360 DNN655360 DXJ655360 EHF655360 ERB655360 FAX655360 FKT655360 FUP655360 GEL655360 GOH655360 GYD655360 HHZ655360 HRV655360 IBR655360 ILN655360 IVJ655360 JFF655360 JPB655360 JYX655360 KIT655360 KSP655360 LCL655360 LMH655360 LWD655360 MFZ655360 MPV655360 MZR655360 NJN655360 NTJ655360 ODF655360 ONB655360 OWX655360 PGT655360 PQP655360 QAL655360 QKH655360 QUD655360 RDZ655360 RNV655360 RXR655360 SHN655360 SRJ655360 TBF655360 TLB655360 TUX655360 UET655360 UOP655360 UYL655360 VIH655360 VSD655360 WBZ655360 WLV655360 WVR655360 J720896 JF720896 TB720896 ACX720896 AMT720896 AWP720896 BGL720896 BQH720896 CAD720896 CJZ720896 CTV720896 DDR720896 DNN720896 DXJ720896 EHF720896 ERB720896 FAX720896 FKT720896 FUP720896 GEL720896 GOH720896 GYD720896 HHZ720896 HRV720896 IBR720896 ILN720896 IVJ720896 JFF720896 JPB720896 JYX720896 KIT720896 KSP720896 LCL720896 LMH720896 LWD720896 MFZ720896 MPV720896 MZR720896 NJN720896 NTJ720896 ODF720896 ONB720896 OWX720896 PGT720896 PQP720896 QAL720896 QKH720896 QUD720896 RDZ720896 RNV720896 RXR720896 SHN720896 SRJ720896 TBF720896 TLB720896 TUX720896 UET720896 UOP720896 UYL720896 VIH720896 VSD720896 WBZ720896 WLV720896 WVR720896 J786432 JF786432 TB786432 ACX786432 AMT786432 AWP786432 BGL786432 BQH786432 CAD786432 CJZ786432 CTV786432 DDR786432 DNN786432 DXJ786432 EHF786432 ERB786432 FAX786432 FKT786432 FUP786432 GEL786432 GOH786432 GYD786432 HHZ786432 HRV786432 IBR786432 ILN786432 IVJ786432 JFF786432 JPB786432 JYX786432 KIT786432 KSP786432 LCL786432 LMH786432 LWD786432 MFZ786432 MPV786432 MZR786432 NJN786432 NTJ786432 ODF786432 ONB786432 OWX786432 PGT786432 PQP786432 QAL786432 QKH786432 QUD786432 RDZ786432 RNV786432 RXR786432 SHN786432 SRJ786432 TBF786432 TLB786432 TUX786432 UET786432 UOP786432 UYL786432 VIH786432 VSD786432 WBZ786432 WLV786432 WVR786432 J851968 JF851968 TB851968 ACX851968 AMT851968 AWP851968 BGL851968 BQH851968 CAD851968 CJZ851968 CTV851968 DDR851968 DNN851968 DXJ851968 EHF851968 ERB851968 FAX851968 FKT851968 FUP851968 GEL851968 GOH851968 GYD851968 HHZ851968 HRV851968 IBR851968 ILN851968 IVJ851968 JFF851968 JPB851968 JYX851968 KIT851968 KSP851968 LCL851968 LMH851968 LWD851968 MFZ851968 MPV851968 MZR851968 NJN851968 NTJ851968 ODF851968 ONB851968 OWX851968 PGT851968 PQP851968 QAL851968 QKH851968 QUD851968 RDZ851968 RNV851968 RXR851968 SHN851968 SRJ851968 TBF851968 TLB851968 TUX851968 UET851968 UOP851968 UYL851968 VIH851968 VSD851968 WBZ851968 WLV851968 WVR851968 J917504 JF917504 TB917504 ACX917504 AMT917504 AWP917504 BGL917504 BQH917504 CAD917504 CJZ917504 CTV917504 DDR917504 DNN917504 DXJ917504 EHF917504 ERB917504 FAX917504 FKT917504 FUP917504 GEL917504 GOH917504 GYD917504 HHZ917504 HRV917504 IBR917504 ILN917504 IVJ917504 JFF917504 JPB917504 JYX917504 KIT917504 KSP917504 LCL917504 LMH917504 LWD917504 MFZ917504 MPV917504 MZR917504 NJN917504 NTJ917504 ODF917504 ONB917504 OWX917504 PGT917504 PQP917504 QAL917504 QKH917504 QUD917504 RDZ917504 RNV917504 RXR917504 SHN917504 SRJ917504 TBF917504 TLB917504 TUX917504 UET917504 UOP917504 UYL917504 VIH917504 VSD917504 WBZ917504 WLV917504 WVR917504 J983040 JF983040 TB983040 ACX983040 AMT983040 AWP983040 BGL983040 BQH983040 CAD983040 CJZ983040 CTV983040 DDR983040 DNN983040 DXJ983040 EHF983040 ERB983040 FAX983040 FKT983040 FUP983040 GEL983040 GOH983040 GYD983040 HHZ983040 HRV983040 IBR983040 ILN983040 IVJ983040 JFF983040 JPB983040 JYX983040 KIT983040 KSP983040 LCL983040 LMH983040 LWD983040 MFZ983040 MPV983040 MZR983040 NJN983040 NTJ983040 ODF983040 ONB983040 OWX983040 PGT983040 PQP983040 QAL983040 QKH983040 QUD983040 RDZ983040 RNV983040 RXR983040 SHN983040 SRJ983040 TBF983040 TLB983040 TUX983040 UET983040 UOP983040 UYL983040 VIH983040 VSD983040 WBZ983040 WLV983040 WVR983040 WVR8 WLV8 WBZ8 VSD8 VIH8 UYL8 UOP8 UET8 TUX8 TLB8 TBF8 SRJ8 SHN8 RXR8 RNV8 RDZ8 QUD8 QKH8 QAL8 PQP8 PGT8 OWX8 ONB8 ODF8 NTJ8 NJN8 MZR8 MPV8 MFZ8 LWD8 LMH8 LCL8 KSP8 KIT8 JYX8 JPB8 JFF8 IVJ8 ILN8 IBR8 HRV8 HHZ8 GYD8 GOH8 GEL8 FUP8 FKT8 FAX8 ERB8 EHF8 DXJ8 DNN8 DDR8 CTV8 CJZ8 CAD8 BQH8 BGL8 AWP8 AMT8 ACX8 TB8 JF8 J8">
      <formula1>$P$4:$P$5</formula1>
    </dataValidation>
    <dataValidation type="list" allowBlank="1" showInputMessage="1" showErrorMessage="1" sqref="J7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7 J65535 JF65535 TB65535 ACX65535 AMT65535 AWP65535 BGL65535 BQH65535 CAD65535 CJZ65535 CTV65535 DDR65535 DNN65535 DXJ65535 EHF65535 ERB65535 FAX65535 FKT65535 FUP65535 GEL65535 GOH65535 GYD65535 HHZ65535 HRV65535 IBR65535 ILN65535 IVJ65535 JFF65535 JPB65535 JYX65535 KIT65535 KSP65535 LCL65535 LMH65535 LWD65535 MFZ65535 MPV65535 MZR65535 NJN65535 NTJ65535 ODF65535 ONB65535 OWX65535 PGT65535 PQP65535 QAL65535 QKH65535 QUD65535 RDZ65535 RNV65535 RXR65535 SHN65535 SRJ65535 TBF65535 TLB65535 TUX65535 UET65535 UOP65535 UYL65535 VIH65535 VSD65535 WBZ65535 WLV65535 WVR65535 J131071 JF131071 TB131071 ACX131071 AMT131071 AWP131071 BGL131071 BQH131071 CAD131071 CJZ131071 CTV131071 DDR131071 DNN131071 DXJ131071 EHF131071 ERB131071 FAX131071 FKT131071 FUP131071 GEL131071 GOH131071 GYD131071 HHZ131071 HRV131071 IBR131071 ILN131071 IVJ131071 JFF131071 JPB131071 JYX131071 KIT131071 KSP131071 LCL131071 LMH131071 LWD131071 MFZ131071 MPV131071 MZR131071 NJN131071 NTJ131071 ODF131071 ONB131071 OWX131071 PGT131071 PQP131071 QAL131071 QKH131071 QUD131071 RDZ131071 RNV131071 RXR131071 SHN131071 SRJ131071 TBF131071 TLB131071 TUX131071 UET131071 UOP131071 UYL131071 VIH131071 VSD131071 WBZ131071 WLV131071 WVR131071 J196607 JF196607 TB196607 ACX196607 AMT196607 AWP196607 BGL196607 BQH196607 CAD196607 CJZ196607 CTV196607 DDR196607 DNN196607 DXJ196607 EHF196607 ERB196607 FAX196607 FKT196607 FUP196607 GEL196607 GOH196607 GYD196607 HHZ196607 HRV196607 IBR196607 ILN196607 IVJ196607 JFF196607 JPB196607 JYX196607 KIT196607 KSP196607 LCL196607 LMH196607 LWD196607 MFZ196607 MPV196607 MZR196607 NJN196607 NTJ196607 ODF196607 ONB196607 OWX196607 PGT196607 PQP196607 QAL196607 QKH196607 QUD196607 RDZ196607 RNV196607 RXR196607 SHN196607 SRJ196607 TBF196607 TLB196607 TUX196607 UET196607 UOP196607 UYL196607 VIH196607 VSD196607 WBZ196607 WLV196607 WVR196607 J262143 JF262143 TB262143 ACX262143 AMT262143 AWP262143 BGL262143 BQH262143 CAD262143 CJZ262143 CTV262143 DDR262143 DNN262143 DXJ262143 EHF262143 ERB262143 FAX262143 FKT262143 FUP262143 GEL262143 GOH262143 GYD262143 HHZ262143 HRV262143 IBR262143 ILN262143 IVJ262143 JFF262143 JPB262143 JYX262143 KIT262143 KSP262143 LCL262143 LMH262143 LWD262143 MFZ262143 MPV262143 MZR262143 NJN262143 NTJ262143 ODF262143 ONB262143 OWX262143 PGT262143 PQP262143 QAL262143 QKH262143 QUD262143 RDZ262143 RNV262143 RXR262143 SHN262143 SRJ262143 TBF262143 TLB262143 TUX262143 UET262143 UOP262143 UYL262143 VIH262143 VSD262143 WBZ262143 WLV262143 WVR262143 J327679 JF327679 TB327679 ACX327679 AMT327679 AWP327679 BGL327679 BQH327679 CAD327679 CJZ327679 CTV327679 DDR327679 DNN327679 DXJ327679 EHF327679 ERB327679 FAX327679 FKT327679 FUP327679 GEL327679 GOH327679 GYD327679 HHZ327679 HRV327679 IBR327679 ILN327679 IVJ327679 JFF327679 JPB327679 JYX327679 KIT327679 KSP327679 LCL327679 LMH327679 LWD327679 MFZ327679 MPV327679 MZR327679 NJN327679 NTJ327679 ODF327679 ONB327679 OWX327679 PGT327679 PQP327679 QAL327679 QKH327679 QUD327679 RDZ327679 RNV327679 RXR327679 SHN327679 SRJ327679 TBF327679 TLB327679 TUX327679 UET327679 UOP327679 UYL327679 VIH327679 VSD327679 WBZ327679 WLV327679 WVR327679 J393215 JF393215 TB393215 ACX393215 AMT393215 AWP393215 BGL393215 BQH393215 CAD393215 CJZ393215 CTV393215 DDR393215 DNN393215 DXJ393215 EHF393215 ERB393215 FAX393215 FKT393215 FUP393215 GEL393215 GOH393215 GYD393215 HHZ393215 HRV393215 IBR393215 ILN393215 IVJ393215 JFF393215 JPB393215 JYX393215 KIT393215 KSP393215 LCL393215 LMH393215 LWD393215 MFZ393215 MPV393215 MZR393215 NJN393215 NTJ393215 ODF393215 ONB393215 OWX393215 PGT393215 PQP393215 QAL393215 QKH393215 QUD393215 RDZ393215 RNV393215 RXR393215 SHN393215 SRJ393215 TBF393215 TLB393215 TUX393215 UET393215 UOP393215 UYL393215 VIH393215 VSD393215 WBZ393215 WLV393215 WVR393215 J458751 JF458751 TB458751 ACX458751 AMT458751 AWP458751 BGL458751 BQH458751 CAD458751 CJZ458751 CTV458751 DDR458751 DNN458751 DXJ458751 EHF458751 ERB458751 FAX458751 FKT458751 FUP458751 GEL458751 GOH458751 GYD458751 HHZ458751 HRV458751 IBR458751 ILN458751 IVJ458751 JFF458751 JPB458751 JYX458751 KIT458751 KSP458751 LCL458751 LMH458751 LWD458751 MFZ458751 MPV458751 MZR458751 NJN458751 NTJ458751 ODF458751 ONB458751 OWX458751 PGT458751 PQP458751 QAL458751 QKH458751 QUD458751 RDZ458751 RNV458751 RXR458751 SHN458751 SRJ458751 TBF458751 TLB458751 TUX458751 UET458751 UOP458751 UYL458751 VIH458751 VSD458751 WBZ458751 WLV458751 WVR458751 J524287 JF524287 TB524287 ACX524287 AMT524287 AWP524287 BGL524287 BQH524287 CAD524287 CJZ524287 CTV524287 DDR524287 DNN524287 DXJ524287 EHF524287 ERB524287 FAX524287 FKT524287 FUP524287 GEL524287 GOH524287 GYD524287 HHZ524287 HRV524287 IBR524287 ILN524287 IVJ524287 JFF524287 JPB524287 JYX524287 KIT524287 KSP524287 LCL524287 LMH524287 LWD524287 MFZ524287 MPV524287 MZR524287 NJN524287 NTJ524287 ODF524287 ONB524287 OWX524287 PGT524287 PQP524287 QAL524287 QKH524287 QUD524287 RDZ524287 RNV524287 RXR524287 SHN524287 SRJ524287 TBF524287 TLB524287 TUX524287 UET524287 UOP524287 UYL524287 VIH524287 VSD524287 WBZ524287 WLV524287 WVR524287 J589823 JF589823 TB589823 ACX589823 AMT589823 AWP589823 BGL589823 BQH589823 CAD589823 CJZ589823 CTV589823 DDR589823 DNN589823 DXJ589823 EHF589823 ERB589823 FAX589823 FKT589823 FUP589823 GEL589823 GOH589823 GYD589823 HHZ589823 HRV589823 IBR589823 ILN589823 IVJ589823 JFF589823 JPB589823 JYX589823 KIT589823 KSP589823 LCL589823 LMH589823 LWD589823 MFZ589823 MPV589823 MZR589823 NJN589823 NTJ589823 ODF589823 ONB589823 OWX589823 PGT589823 PQP589823 QAL589823 QKH589823 QUD589823 RDZ589823 RNV589823 RXR589823 SHN589823 SRJ589823 TBF589823 TLB589823 TUX589823 UET589823 UOP589823 UYL589823 VIH589823 VSD589823 WBZ589823 WLV589823 WVR589823 J655359 JF655359 TB655359 ACX655359 AMT655359 AWP655359 BGL655359 BQH655359 CAD655359 CJZ655359 CTV655359 DDR655359 DNN655359 DXJ655359 EHF655359 ERB655359 FAX655359 FKT655359 FUP655359 GEL655359 GOH655359 GYD655359 HHZ655359 HRV655359 IBR655359 ILN655359 IVJ655359 JFF655359 JPB655359 JYX655359 KIT655359 KSP655359 LCL655359 LMH655359 LWD655359 MFZ655359 MPV655359 MZR655359 NJN655359 NTJ655359 ODF655359 ONB655359 OWX655359 PGT655359 PQP655359 QAL655359 QKH655359 QUD655359 RDZ655359 RNV655359 RXR655359 SHN655359 SRJ655359 TBF655359 TLB655359 TUX655359 UET655359 UOP655359 UYL655359 VIH655359 VSD655359 WBZ655359 WLV655359 WVR655359 J720895 JF720895 TB720895 ACX720895 AMT720895 AWP720895 BGL720895 BQH720895 CAD720895 CJZ720895 CTV720895 DDR720895 DNN720895 DXJ720895 EHF720895 ERB720895 FAX720895 FKT720895 FUP720895 GEL720895 GOH720895 GYD720895 HHZ720895 HRV720895 IBR720895 ILN720895 IVJ720895 JFF720895 JPB720895 JYX720895 KIT720895 KSP720895 LCL720895 LMH720895 LWD720895 MFZ720895 MPV720895 MZR720895 NJN720895 NTJ720895 ODF720895 ONB720895 OWX720895 PGT720895 PQP720895 QAL720895 QKH720895 QUD720895 RDZ720895 RNV720895 RXR720895 SHN720895 SRJ720895 TBF720895 TLB720895 TUX720895 UET720895 UOP720895 UYL720895 VIH720895 VSD720895 WBZ720895 WLV720895 WVR720895 J786431 JF786431 TB786431 ACX786431 AMT786431 AWP786431 BGL786431 BQH786431 CAD786431 CJZ786431 CTV786431 DDR786431 DNN786431 DXJ786431 EHF786431 ERB786431 FAX786431 FKT786431 FUP786431 GEL786431 GOH786431 GYD786431 HHZ786431 HRV786431 IBR786431 ILN786431 IVJ786431 JFF786431 JPB786431 JYX786431 KIT786431 KSP786431 LCL786431 LMH786431 LWD786431 MFZ786431 MPV786431 MZR786431 NJN786431 NTJ786431 ODF786431 ONB786431 OWX786431 PGT786431 PQP786431 QAL786431 QKH786431 QUD786431 RDZ786431 RNV786431 RXR786431 SHN786431 SRJ786431 TBF786431 TLB786431 TUX786431 UET786431 UOP786431 UYL786431 VIH786431 VSD786431 WBZ786431 WLV786431 WVR786431 J851967 JF851967 TB851967 ACX851967 AMT851967 AWP851967 BGL851967 BQH851967 CAD851967 CJZ851967 CTV851967 DDR851967 DNN851967 DXJ851967 EHF851967 ERB851967 FAX851967 FKT851967 FUP851967 GEL851967 GOH851967 GYD851967 HHZ851967 HRV851967 IBR851967 ILN851967 IVJ851967 JFF851967 JPB851967 JYX851967 KIT851967 KSP851967 LCL851967 LMH851967 LWD851967 MFZ851967 MPV851967 MZR851967 NJN851967 NTJ851967 ODF851967 ONB851967 OWX851967 PGT851967 PQP851967 QAL851967 QKH851967 QUD851967 RDZ851967 RNV851967 RXR851967 SHN851967 SRJ851967 TBF851967 TLB851967 TUX851967 UET851967 UOP851967 UYL851967 VIH851967 VSD851967 WBZ851967 WLV851967 WVR851967 J917503 JF917503 TB917503 ACX917503 AMT917503 AWP917503 BGL917503 BQH917503 CAD917503 CJZ917503 CTV917503 DDR917503 DNN917503 DXJ917503 EHF917503 ERB917503 FAX917503 FKT917503 FUP917503 GEL917503 GOH917503 GYD917503 HHZ917503 HRV917503 IBR917503 ILN917503 IVJ917503 JFF917503 JPB917503 JYX917503 KIT917503 KSP917503 LCL917503 LMH917503 LWD917503 MFZ917503 MPV917503 MZR917503 NJN917503 NTJ917503 ODF917503 ONB917503 OWX917503 PGT917503 PQP917503 QAL917503 QKH917503 QUD917503 RDZ917503 RNV917503 RXR917503 SHN917503 SRJ917503 TBF917503 TLB917503 TUX917503 UET917503 UOP917503 UYL917503 VIH917503 VSD917503 WBZ917503 WLV917503 WVR917503 J983039 JF983039 TB983039 ACX983039 AMT983039 AWP983039 BGL983039 BQH983039 CAD983039 CJZ983039 CTV983039 DDR983039 DNN983039 DXJ983039 EHF983039 ERB983039 FAX983039 FKT983039 FUP983039 GEL983039 GOH983039 GYD983039 HHZ983039 HRV983039 IBR983039 ILN983039 IVJ983039 JFF983039 JPB983039 JYX983039 KIT983039 KSP983039 LCL983039 LMH983039 LWD983039 MFZ983039 MPV983039 MZR983039 NJN983039 NTJ983039 ODF983039 ONB983039 OWX983039 PGT983039 PQP983039 QAL983039 QKH983039 QUD983039 RDZ983039 RNV983039 RXR983039 SHN983039 SRJ983039 TBF983039 TLB983039 TUX983039 UET983039 UOP983039 UYL983039 VIH983039 VSD983039 WBZ983039 WLV983039 WVR983039">
      <formula1>P1:P3</formula1>
    </dataValidation>
    <dataValidation allowBlank="1" showInputMessage="1" showErrorMessage="1" errorTitle="Seleccionar un valor de la lista" sqref="WVM983056:WVM983067 E65552:E65563 JA65552:JA65563 SW65552:SW65563 ACS65552:ACS65563 AMO65552:AMO65563 AWK65552:AWK65563 BGG65552:BGG65563 BQC65552:BQC65563 BZY65552:BZY65563 CJU65552:CJU65563 CTQ65552:CTQ65563 DDM65552:DDM65563 DNI65552:DNI65563 DXE65552:DXE65563 EHA65552:EHA65563 EQW65552:EQW65563 FAS65552:FAS65563 FKO65552:FKO65563 FUK65552:FUK65563 GEG65552:GEG65563 GOC65552:GOC65563 GXY65552:GXY65563 HHU65552:HHU65563 HRQ65552:HRQ65563 IBM65552:IBM65563 ILI65552:ILI65563 IVE65552:IVE65563 JFA65552:JFA65563 JOW65552:JOW65563 JYS65552:JYS65563 KIO65552:KIO65563 KSK65552:KSK65563 LCG65552:LCG65563 LMC65552:LMC65563 LVY65552:LVY65563 MFU65552:MFU65563 MPQ65552:MPQ65563 MZM65552:MZM65563 NJI65552:NJI65563 NTE65552:NTE65563 ODA65552:ODA65563 OMW65552:OMW65563 OWS65552:OWS65563 PGO65552:PGO65563 PQK65552:PQK65563 QAG65552:QAG65563 QKC65552:QKC65563 QTY65552:QTY65563 RDU65552:RDU65563 RNQ65552:RNQ65563 RXM65552:RXM65563 SHI65552:SHI65563 SRE65552:SRE65563 TBA65552:TBA65563 TKW65552:TKW65563 TUS65552:TUS65563 UEO65552:UEO65563 UOK65552:UOK65563 UYG65552:UYG65563 VIC65552:VIC65563 VRY65552:VRY65563 WBU65552:WBU65563 WLQ65552:WLQ65563 WVM65552:WVM65563 E131088:E131099 JA131088:JA131099 SW131088:SW131099 ACS131088:ACS131099 AMO131088:AMO131099 AWK131088:AWK131099 BGG131088:BGG131099 BQC131088:BQC131099 BZY131088:BZY131099 CJU131088:CJU131099 CTQ131088:CTQ131099 DDM131088:DDM131099 DNI131088:DNI131099 DXE131088:DXE131099 EHA131088:EHA131099 EQW131088:EQW131099 FAS131088:FAS131099 FKO131088:FKO131099 FUK131088:FUK131099 GEG131088:GEG131099 GOC131088:GOC131099 GXY131088:GXY131099 HHU131088:HHU131099 HRQ131088:HRQ131099 IBM131088:IBM131099 ILI131088:ILI131099 IVE131088:IVE131099 JFA131088:JFA131099 JOW131088:JOW131099 JYS131088:JYS131099 KIO131088:KIO131099 KSK131088:KSK131099 LCG131088:LCG131099 LMC131088:LMC131099 LVY131088:LVY131099 MFU131088:MFU131099 MPQ131088:MPQ131099 MZM131088:MZM131099 NJI131088:NJI131099 NTE131088:NTE131099 ODA131088:ODA131099 OMW131088:OMW131099 OWS131088:OWS131099 PGO131088:PGO131099 PQK131088:PQK131099 QAG131088:QAG131099 QKC131088:QKC131099 QTY131088:QTY131099 RDU131088:RDU131099 RNQ131088:RNQ131099 RXM131088:RXM131099 SHI131088:SHI131099 SRE131088:SRE131099 TBA131088:TBA131099 TKW131088:TKW131099 TUS131088:TUS131099 UEO131088:UEO131099 UOK131088:UOK131099 UYG131088:UYG131099 VIC131088:VIC131099 VRY131088:VRY131099 WBU131088:WBU131099 WLQ131088:WLQ131099 WVM131088:WVM131099 E196624:E196635 JA196624:JA196635 SW196624:SW196635 ACS196624:ACS196635 AMO196624:AMO196635 AWK196624:AWK196635 BGG196624:BGG196635 BQC196624:BQC196635 BZY196624:BZY196635 CJU196624:CJU196635 CTQ196624:CTQ196635 DDM196624:DDM196635 DNI196624:DNI196635 DXE196624:DXE196635 EHA196624:EHA196635 EQW196624:EQW196635 FAS196624:FAS196635 FKO196624:FKO196635 FUK196624:FUK196635 GEG196624:GEG196635 GOC196624:GOC196635 GXY196624:GXY196635 HHU196624:HHU196635 HRQ196624:HRQ196635 IBM196624:IBM196635 ILI196624:ILI196635 IVE196624:IVE196635 JFA196624:JFA196635 JOW196624:JOW196635 JYS196624:JYS196635 KIO196624:KIO196635 KSK196624:KSK196635 LCG196624:LCG196635 LMC196624:LMC196635 LVY196624:LVY196635 MFU196624:MFU196635 MPQ196624:MPQ196635 MZM196624:MZM196635 NJI196624:NJI196635 NTE196624:NTE196635 ODA196624:ODA196635 OMW196624:OMW196635 OWS196624:OWS196635 PGO196624:PGO196635 PQK196624:PQK196635 QAG196624:QAG196635 QKC196624:QKC196635 QTY196624:QTY196635 RDU196624:RDU196635 RNQ196624:RNQ196635 RXM196624:RXM196635 SHI196624:SHI196635 SRE196624:SRE196635 TBA196624:TBA196635 TKW196624:TKW196635 TUS196624:TUS196635 UEO196624:UEO196635 UOK196624:UOK196635 UYG196624:UYG196635 VIC196624:VIC196635 VRY196624:VRY196635 WBU196624:WBU196635 WLQ196624:WLQ196635 WVM196624:WVM196635 E262160:E262171 JA262160:JA262171 SW262160:SW262171 ACS262160:ACS262171 AMO262160:AMO262171 AWK262160:AWK262171 BGG262160:BGG262171 BQC262160:BQC262171 BZY262160:BZY262171 CJU262160:CJU262171 CTQ262160:CTQ262171 DDM262160:DDM262171 DNI262160:DNI262171 DXE262160:DXE262171 EHA262160:EHA262171 EQW262160:EQW262171 FAS262160:FAS262171 FKO262160:FKO262171 FUK262160:FUK262171 GEG262160:GEG262171 GOC262160:GOC262171 GXY262160:GXY262171 HHU262160:HHU262171 HRQ262160:HRQ262171 IBM262160:IBM262171 ILI262160:ILI262171 IVE262160:IVE262171 JFA262160:JFA262171 JOW262160:JOW262171 JYS262160:JYS262171 KIO262160:KIO262171 KSK262160:KSK262171 LCG262160:LCG262171 LMC262160:LMC262171 LVY262160:LVY262171 MFU262160:MFU262171 MPQ262160:MPQ262171 MZM262160:MZM262171 NJI262160:NJI262171 NTE262160:NTE262171 ODA262160:ODA262171 OMW262160:OMW262171 OWS262160:OWS262171 PGO262160:PGO262171 PQK262160:PQK262171 QAG262160:QAG262171 QKC262160:QKC262171 QTY262160:QTY262171 RDU262160:RDU262171 RNQ262160:RNQ262171 RXM262160:RXM262171 SHI262160:SHI262171 SRE262160:SRE262171 TBA262160:TBA262171 TKW262160:TKW262171 TUS262160:TUS262171 UEO262160:UEO262171 UOK262160:UOK262171 UYG262160:UYG262171 VIC262160:VIC262171 VRY262160:VRY262171 WBU262160:WBU262171 WLQ262160:WLQ262171 WVM262160:WVM262171 E327696:E327707 JA327696:JA327707 SW327696:SW327707 ACS327696:ACS327707 AMO327696:AMO327707 AWK327696:AWK327707 BGG327696:BGG327707 BQC327696:BQC327707 BZY327696:BZY327707 CJU327696:CJU327707 CTQ327696:CTQ327707 DDM327696:DDM327707 DNI327696:DNI327707 DXE327696:DXE327707 EHA327696:EHA327707 EQW327696:EQW327707 FAS327696:FAS327707 FKO327696:FKO327707 FUK327696:FUK327707 GEG327696:GEG327707 GOC327696:GOC327707 GXY327696:GXY327707 HHU327696:HHU327707 HRQ327696:HRQ327707 IBM327696:IBM327707 ILI327696:ILI327707 IVE327696:IVE327707 JFA327696:JFA327707 JOW327696:JOW327707 JYS327696:JYS327707 KIO327696:KIO327707 KSK327696:KSK327707 LCG327696:LCG327707 LMC327696:LMC327707 LVY327696:LVY327707 MFU327696:MFU327707 MPQ327696:MPQ327707 MZM327696:MZM327707 NJI327696:NJI327707 NTE327696:NTE327707 ODA327696:ODA327707 OMW327696:OMW327707 OWS327696:OWS327707 PGO327696:PGO327707 PQK327696:PQK327707 QAG327696:QAG327707 QKC327696:QKC327707 QTY327696:QTY327707 RDU327696:RDU327707 RNQ327696:RNQ327707 RXM327696:RXM327707 SHI327696:SHI327707 SRE327696:SRE327707 TBA327696:TBA327707 TKW327696:TKW327707 TUS327696:TUS327707 UEO327696:UEO327707 UOK327696:UOK327707 UYG327696:UYG327707 VIC327696:VIC327707 VRY327696:VRY327707 WBU327696:WBU327707 WLQ327696:WLQ327707 WVM327696:WVM327707 E393232:E393243 JA393232:JA393243 SW393232:SW393243 ACS393232:ACS393243 AMO393232:AMO393243 AWK393232:AWK393243 BGG393232:BGG393243 BQC393232:BQC393243 BZY393232:BZY393243 CJU393232:CJU393243 CTQ393232:CTQ393243 DDM393232:DDM393243 DNI393232:DNI393243 DXE393232:DXE393243 EHA393232:EHA393243 EQW393232:EQW393243 FAS393232:FAS393243 FKO393232:FKO393243 FUK393232:FUK393243 GEG393232:GEG393243 GOC393232:GOC393243 GXY393232:GXY393243 HHU393232:HHU393243 HRQ393232:HRQ393243 IBM393232:IBM393243 ILI393232:ILI393243 IVE393232:IVE393243 JFA393232:JFA393243 JOW393232:JOW393243 JYS393232:JYS393243 KIO393232:KIO393243 KSK393232:KSK393243 LCG393232:LCG393243 LMC393232:LMC393243 LVY393232:LVY393243 MFU393232:MFU393243 MPQ393232:MPQ393243 MZM393232:MZM393243 NJI393232:NJI393243 NTE393232:NTE393243 ODA393232:ODA393243 OMW393232:OMW393243 OWS393232:OWS393243 PGO393232:PGO393243 PQK393232:PQK393243 QAG393232:QAG393243 QKC393232:QKC393243 QTY393232:QTY393243 RDU393232:RDU393243 RNQ393232:RNQ393243 RXM393232:RXM393243 SHI393232:SHI393243 SRE393232:SRE393243 TBA393232:TBA393243 TKW393232:TKW393243 TUS393232:TUS393243 UEO393232:UEO393243 UOK393232:UOK393243 UYG393232:UYG393243 VIC393232:VIC393243 VRY393232:VRY393243 WBU393232:WBU393243 WLQ393232:WLQ393243 WVM393232:WVM393243 E458768:E458779 JA458768:JA458779 SW458768:SW458779 ACS458768:ACS458779 AMO458768:AMO458779 AWK458768:AWK458779 BGG458768:BGG458779 BQC458768:BQC458779 BZY458768:BZY458779 CJU458768:CJU458779 CTQ458768:CTQ458779 DDM458768:DDM458779 DNI458768:DNI458779 DXE458768:DXE458779 EHA458768:EHA458779 EQW458768:EQW458779 FAS458768:FAS458779 FKO458768:FKO458779 FUK458768:FUK458779 GEG458768:GEG458779 GOC458768:GOC458779 GXY458768:GXY458779 HHU458768:HHU458779 HRQ458768:HRQ458779 IBM458768:IBM458779 ILI458768:ILI458779 IVE458768:IVE458779 JFA458768:JFA458779 JOW458768:JOW458779 JYS458768:JYS458779 KIO458768:KIO458779 KSK458768:KSK458779 LCG458768:LCG458779 LMC458768:LMC458779 LVY458768:LVY458779 MFU458768:MFU458779 MPQ458768:MPQ458779 MZM458768:MZM458779 NJI458768:NJI458779 NTE458768:NTE458779 ODA458768:ODA458779 OMW458768:OMW458779 OWS458768:OWS458779 PGO458768:PGO458779 PQK458768:PQK458779 QAG458768:QAG458779 QKC458768:QKC458779 QTY458768:QTY458779 RDU458768:RDU458779 RNQ458768:RNQ458779 RXM458768:RXM458779 SHI458768:SHI458779 SRE458768:SRE458779 TBA458768:TBA458779 TKW458768:TKW458779 TUS458768:TUS458779 UEO458768:UEO458779 UOK458768:UOK458779 UYG458768:UYG458779 VIC458768:VIC458779 VRY458768:VRY458779 WBU458768:WBU458779 WLQ458768:WLQ458779 WVM458768:WVM458779 E524304:E524315 JA524304:JA524315 SW524304:SW524315 ACS524304:ACS524315 AMO524304:AMO524315 AWK524304:AWK524315 BGG524304:BGG524315 BQC524304:BQC524315 BZY524304:BZY524315 CJU524304:CJU524315 CTQ524304:CTQ524315 DDM524304:DDM524315 DNI524304:DNI524315 DXE524304:DXE524315 EHA524304:EHA524315 EQW524304:EQW524315 FAS524304:FAS524315 FKO524304:FKO524315 FUK524304:FUK524315 GEG524304:GEG524315 GOC524304:GOC524315 GXY524304:GXY524315 HHU524304:HHU524315 HRQ524304:HRQ524315 IBM524304:IBM524315 ILI524304:ILI524315 IVE524304:IVE524315 JFA524304:JFA524315 JOW524304:JOW524315 JYS524304:JYS524315 KIO524304:KIO524315 KSK524304:KSK524315 LCG524304:LCG524315 LMC524304:LMC524315 LVY524304:LVY524315 MFU524304:MFU524315 MPQ524304:MPQ524315 MZM524304:MZM524315 NJI524304:NJI524315 NTE524304:NTE524315 ODA524304:ODA524315 OMW524304:OMW524315 OWS524304:OWS524315 PGO524304:PGO524315 PQK524304:PQK524315 QAG524304:QAG524315 QKC524304:QKC524315 QTY524304:QTY524315 RDU524304:RDU524315 RNQ524304:RNQ524315 RXM524304:RXM524315 SHI524304:SHI524315 SRE524304:SRE524315 TBA524304:TBA524315 TKW524304:TKW524315 TUS524304:TUS524315 UEO524304:UEO524315 UOK524304:UOK524315 UYG524304:UYG524315 VIC524304:VIC524315 VRY524304:VRY524315 WBU524304:WBU524315 WLQ524304:WLQ524315 WVM524304:WVM524315 E589840:E589851 JA589840:JA589851 SW589840:SW589851 ACS589840:ACS589851 AMO589840:AMO589851 AWK589840:AWK589851 BGG589840:BGG589851 BQC589840:BQC589851 BZY589840:BZY589851 CJU589840:CJU589851 CTQ589840:CTQ589851 DDM589840:DDM589851 DNI589840:DNI589851 DXE589840:DXE589851 EHA589840:EHA589851 EQW589840:EQW589851 FAS589840:FAS589851 FKO589840:FKO589851 FUK589840:FUK589851 GEG589840:GEG589851 GOC589840:GOC589851 GXY589840:GXY589851 HHU589840:HHU589851 HRQ589840:HRQ589851 IBM589840:IBM589851 ILI589840:ILI589851 IVE589840:IVE589851 JFA589840:JFA589851 JOW589840:JOW589851 JYS589840:JYS589851 KIO589840:KIO589851 KSK589840:KSK589851 LCG589840:LCG589851 LMC589840:LMC589851 LVY589840:LVY589851 MFU589840:MFU589851 MPQ589840:MPQ589851 MZM589840:MZM589851 NJI589840:NJI589851 NTE589840:NTE589851 ODA589840:ODA589851 OMW589840:OMW589851 OWS589840:OWS589851 PGO589840:PGO589851 PQK589840:PQK589851 QAG589840:QAG589851 QKC589840:QKC589851 QTY589840:QTY589851 RDU589840:RDU589851 RNQ589840:RNQ589851 RXM589840:RXM589851 SHI589840:SHI589851 SRE589840:SRE589851 TBA589840:TBA589851 TKW589840:TKW589851 TUS589840:TUS589851 UEO589840:UEO589851 UOK589840:UOK589851 UYG589840:UYG589851 VIC589840:VIC589851 VRY589840:VRY589851 WBU589840:WBU589851 WLQ589840:WLQ589851 WVM589840:WVM589851 E655376:E655387 JA655376:JA655387 SW655376:SW655387 ACS655376:ACS655387 AMO655376:AMO655387 AWK655376:AWK655387 BGG655376:BGG655387 BQC655376:BQC655387 BZY655376:BZY655387 CJU655376:CJU655387 CTQ655376:CTQ655387 DDM655376:DDM655387 DNI655376:DNI655387 DXE655376:DXE655387 EHA655376:EHA655387 EQW655376:EQW655387 FAS655376:FAS655387 FKO655376:FKO655387 FUK655376:FUK655387 GEG655376:GEG655387 GOC655376:GOC655387 GXY655376:GXY655387 HHU655376:HHU655387 HRQ655376:HRQ655387 IBM655376:IBM655387 ILI655376:ILI655387 IVE655376:IVE655387 JFA655376:JFA655387 JOW655376:JOW655387 JYS655376:JYS655387 KIO655376:KIO655387 KSK655376:KSK655387 LCG655376:LCG655387 LMC655376:LMC655387 LVY655376:LVY655387 MFU655376:MFU655387 MPQ655376:MPQ655387 MZM655376:MZM655387 NJI655376:NJI655387 NTE655376:NTE655387 ODA655376:ODA655387 OMW655376:OMW655387 OWS655376:OWS655387 PGO655376:PGO655387 PQK655376:PQK655387 QAG655376:QAG655387 QKC655376:QKC655387 QTY655376:QTY655387 RDU655376:RDU655387 RNQ655376:RNQ655387 RXM655376:RXM655387 SHI655376:SHI655387 SRE655376:SRE655387 TBA655376:TBA655387 TKW655376:TKW655387 TUS655376:TUS655387 UEO655376:UEO655387 UOK655376:UOK655387 UYG655376:UYG655387 VIC655376:VIC655387 VRY655376:VRY655387 WBU655376:WBU655387 WLQ655376:WLQ655387 WVM655376:WVM655387 E720912:E720923 JA720912:JA720923 SW720912:SW720923 ACS720912:ACS720923 AMO720912:AMO720923 AWK720912:AWK720923 BGG720912:BGG720923 BQC720912:BQC720923 BZY720912:BZY720923 CJU720912:CJU720923 CTQ720912:CTQ720923 DDM720912:DDM720923 DNI720912:DNI720923 DXE720912:DXE720923 EHA720912:EHA720923 EQW720912:EQW720923 FAS720912:FAS720923 FKO720912:FKO720923 FUK720912:FUK720923 GEG720912:GEG720923 GOC720912:GOC720923 GXY720912:GXY720923 HHU720912:HHU720923 HRQ720912:HRQ720923 IBM720912:IBM720923 ILI720912:ILI720923 IVE720912:IVE720923 JFA720912:JFA720923 JOW720912:JOW720923 JYS720912:JYS720923 KIO720912:KIO720923 KSK720912:KSK720923 LCG720912:LCG720923 LMC720912:LMC720923 LVY720912:LVY720923 MFU720912:MFU720923 MPQ720912:MPQ720923 MZM720912:MZM720923 NJI720912:NJI720923 NTE720912:NTE720923 ODA720912:ODA720923 OMW720912:OMW720923 OWS720912:OWS720923 PGO720912:PGO720923 PQK720912:PQK720923 QAG720912:QAG720923 QKC720912:QKC720923 QTY720912:QTY720923 RDU720912:RDU720923 RNQ720912:RNQ720923 RXM720912:RXM720923 SHI720912:SHI720923 SRE720912:SRE720923 TBA720912:TBA720923 TKW720912:TKW720923 TUS720912:TUS720923 UEO720912:UEO720923 UOK720912:UOK720923 UYG720912:UYG720923 VIC720912:VIC720923 VRY720912:VRY720923 WBU720912:WBU720923 WLQ720912:WLQ720923 WVM720912:WVM720923 E786448:E786459 JA786448:JA786459 SW786448:SW786459 ACS786448:ACS786459 AMO786448:AMO786459 AWK786448:AWK786459 BGG786448:BGG786459 BQC786448:BQC786459 BZY786448:BZY786459 CJU786448:CJU786459 CTQ786448:CTQ786459 DDM786448:DDM786459 DNI786448:DNI786459 DXE786448:DXE786459 EHA786448:EHA786459 EQW786448:EQW786459 FAS786448:FAS786459 FKO786448:FKO786459 FUK786448:FUK786459 GEG786448:GEG786459 GOC786448:GOC786459 GXY786448:GXY786459 HHU786448:HHU786459 HRQ786448:HRQ786459 IBM786448:IBM786459 ILI786448:ILI786459 IVE786448:IVE786459 JFA786448:JFA786459 JOW786448:JOW786459 JYS786448:JYS786459 KIO786448:KIO786459 KSK786448:KSK786459 LCG786448:LCG786459 LMC786448:LMC786459 LVY786448:LVY786459 MFU786448:MFU786459 MPQ786448:MPQ786459 MZM786448:MZM786459 NJI786448:NJI786459 NTE786448:NTE786459 ODA786448:ODA786459 OMW786448:OMW786459 OWS786448:OWS786459 PGO786448:PGO786459 PQK786448:PQK786459 QAG786448:QAG786459 QKC786448:QKC786459 QTY786448:QTY786459 RDU786448:RDU786459 RNQ786448:RNQ786459 RXM786448:RXM786459 SHI786448:SHI786459 SRE786448:SRE786459 TBA786448:TBA786459 TKW786448:TKW786459 TUS786448:TUS786459 UEO786448:UEO786459 UOK786448:UOK786459 UYG786448:UYG786459 VIC786448:VIC786459 VRY786448:VRY786459 WBU786448:WBU786459 WLQ786448:WLQ786459 WVM786448:WVM786459 E851984:E851995 JA851984:JA851995 SW851984:SW851995 ACS851984:ACS851995 AMO851984:AMO851995 AWK851984:AWK851995 BGG851984:BGG851995 BQC851984:BQC851995 BZY851984:BZY851995 CJU851984:CJU851995 CTQ851984:CTQ851995 DDM851984:DDM851995 DNI851984:DNI851995 DXE851984:DXE851995 EHA851984:EHA851995 EQW851984:EQW851995 FAS851984:FAS851995 FKO851984:FKO851995 FUK851984:FUK851995 GEG851984:GEG851995 GOC851984:GOC851995 GXY851984:GXY851995 HHU851984:HHU851995 HRQ851984:HRQ851995 IBM851984:IBM851995 ILI851984:ILI851995 IVE851984:IVE851995 JFA851984:JFA851995 JOW851984:JOW851995 JYS851984:JYS851995 KIO851984:KIO851995 KSK851984:KSK851995 LCG851984:LCG851995 LMC851984:LMC851995 LVY851984:LVY851995 MFU851984:MFU851995 MPQ851984:MPQ851995 MZM851984:MZM851995 NJI851984:NJI851995 NTE851984:NTE851995 ODA851984:ODA851995 OMW851984:OMW851995 OWS851984:OWS851995 PGO851984:PGO851995 PQK851984:PQK851995 QAG851984:QAG851995 QKC851984:QKC851995 QTY851984:QTY851995 RDU851984:RDU851995 RNQ851984:RNQ851995 RXM851984:RXM851995 SHI851984:SHI851995 SRE851984:SRE851995 TBA851984:TBA851995 TKW851984:TKW851995 TUS851984:TUS851995 UEO851984:UEO851995 UOK851984:UOK851995 UYG851984:UYG851995 VIC851984:VIC851995 VRY851984:VRY851995 WBU851984:WBU851995 WLQ851984:WLQ851995 WVM851984:WVM851995 E917520:E917531 JA917520:JA917531 SW917520:SW917531 ACS917520:ACS917531 AMO917520:AMO917531 AWK917520:AWK917531 BGG917520:BGG917531 BQC917520:BQC917531 BZY917520:BZY917531 CJU917520:CJU917531 CTQ917520:CTQ917531 DDM917520:DDM917531 DNI917520:DNI917531 DXE917520:DXE917531 EHA917520:EHA917531 EQW917520:EQW917531 FAS917520:FAS917531 FKO917520:FKO917531 FUK917520:FUK917531 GEG917520:GEG917531 GOC917520:GOC917531 GXY917520:GXY917531 HHU917520:HHU917531 HRQ917520:HRQ917531 IBM917520:IBM917531 ILI917520:ILI917531 IVE917520:IVE917531 JFA917520:JFA917531 JOW917520:JOW917531 JYS917520:JYS917531 KIO917520:KIO917531 KSK917520:KSK917531 LCG917520:LCG917531 LMC917520:LMC917531 LVY917520:LVY917531 MFU917520:MFU917531 MPQ917520:MPQ917531 MZM917520:MZM917531 NJI917520:NJI917531 NTE917520:NTE917531 ODA917520:ODA917531 OMW917520:OMW917531 OWS917520:OWS917531 PGO917520:PGO917531 PQK917520:PQK917531 QAG917520:QAG917531 QKC917520:QKC917531 QTY917520:QTY917531 RDU917520:RDU917531 RNQ917520:RNQ917531 RXM917520:RXM917531 SHI917520:SHI917531 SRE917520:SRE917531 TBA917520:TBA917531 TKW917520:TKW917531 TUS917520:TUS917531 UEO917520:UEO917531 UOK917520:UOK917531 UYG917520:UYG917531 VIC917520:VIC917531 VRY917520:VRY917531 WBU917520:WBU917531 WLQ917520:WLQ917531 WVM917520:WVM917531 E983056:E983067 JA983056:JA983067 SW983056:SW983067 ACS983056:ACS983067 AMO983056:AMO983067 AWK983056:AWK983067 BGG983056:BGG983067 BQC983056:BQC983067 BZY983056:BZY983067 CJU983056:CJU983067 CTQ983056:CTQ983067 DDM983056:DDM983067 DNI983056:DNI983067 DXE983056:DXE983067 EHA983056:EHA983067 EQW983056:EQW983067 FAS983056:FAS983067 FKO983056:FKO983067 FUK983056:FUK983067 GEG983056:GEG983067 GOC983056:GOC983067 GXY983056:GXY983067 HHU983056:HHU983067 HRQ983056:HRQ983067 IBM983056:IBM983067 ILI983056:ILI983067 IVE983056:IVE983067 JFA983056:JFA983067 JOW983056:JOW983067 JYS983056:JYS983067 KIO983056:KIO983067 KSK983056:KSK983067 LCG983056:LCG983067 LMC983056:LMC983067 LVY983056:LVY983067 MFU983056:MFU983067 MPQ983056:MPQ983067 MZM983056:MZM983067 NJI983056:NJI983067 NTE983056:NTE983067 ODA983056:ODA983067 OMW983056:OMW983067 OWS983056:OWS983067 PGO983056:PGO983067 PQK983056:PQK983067 QAG983056:QAG983067 QKC983056:QKC983067 QTY983056:QTY983067 RDU983056:RDU983067 RNQ983056:RNQ983067 RXM983056:RXM983067 SHI983056:SHI983067 SRE983056:SRE983067 TBA983056:TBA983067 TKW983056:TKW983067 TUS983056:TUS983067 UEO983056:UEO983067 UOK983056:UOK983067 UYG983056:UYG983067 VIC983056:VIC983067 VRY983056:VRY983067 WBU983056:WBU983067 WLQ983056:WLQ983067 JA25:JA27 SW25:SW27 ACS25:ACS27 AMO25:AMO27 AWK25:AWK27 BGG25:BGG27 BQC25:BQC27 BZY25:BZY27 CJU25:CJU27 CTQ25:CTQ27 DDM25:DDM27 DNI25:DNI27 DXE25:DXE27 EHA25:EHA27 EQW25:EQW27 FAS25:FAS27 FKO25:FKO27 FUK25:FUK27 GEG25:GEG27 GOC25:GOC27 GXY25:GXY27 HHU25:HHU27 HRQ25:HRQ27 IBM25:IBM27 ILI25:ILI27 IVE25:IVE27 JFA25:JFA27 JOW25:JOW27 JYS25:JYS27 KIO25:KIO27 KSK25:KSK27 LCG25:LCG27 LMC25:LMC27 LVY25:LVY27 MFU25:MFU27 MPQ25:MPQ27 MZM25:MZM27 NJI25:NJI27 NTE25:NTE27 ODA25:ODA27 OMW25:OMW27 OWS25:OWS27 PGO25:PGO27 PQK25:PQK27 QAG25:QAG27 QKC25:QKC27 QTY25:QTY27 RDU25:RDU27 RNQ25:RNQ27 RXM25:RXM27 SHI25:SHI27 SRE25:SRE27 TBA25:TBA27 TKW25:TKW27 TUS25:TUS27 UEO25:UEO27 UOK25:UOK27 UYG25:UYG27 VIC25:VIC27 VRY25:VRY27 WBU25:WBU27 WLQ25:WLQ27 WVM25:WVM27 E24:E27"/>
  </dataValidations>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R55"/>
  <sheetViews>
    <sheetView topLeftCell="A31" zoomScale="80" zoomScaleNormal="80" workbookViewId="0">
      <selection activeCell="O39" sqref="O39"/>
    </sheetView>
  </sheetViews>
  <sheetFormatPr baseColWidth="10" defaultRowHeight="12.75" x14ac:dyDescent="0.2"/>
  <cols>
    <col min="1" max="1" width="20.5703125" style="25" customWidth="1"/>
    <col min="2" max="2" width="11.42578125" style="25" customWidth="1"/>
    <col min="3" max="3" width="25.85546875" style="25" bestFit="1" customWidth="1"/>
    <col min="4" max="4" width="20.140625" style="25" bestFit="1" customWidth="1"/>
    <col min="5" max="5" width="11.42578125" style="25" customWidth="1"/>
    <col min="6" max="6" width="21.140625" style="25" customWidth="1"/>
    <col min="7" max="7" width="20.85546875" style="25" customWidth="1"/>
    <col min="8" max="8" width="19.5703125" style="25" customWidth="1"/>
    <col min="9" max="9" width="21.5703125" style="25" customWidth="1"/>
    <col min="10" max="10" width="15.140625" style="25" customWidth="1"/>
    <col min="11" max="13" width="11.42578125" style="2" hidden="1" customWidth="1"/>
    <col min="14" max="14" width="15.7109375" style="2" bestFit="1" customWidth="1"/>
    <col min="15" max="15" width="14.5703125" style="2" bestFit="1" customWidth="1"/>
    <col min="16" max="256" width="11.42578125" style="2"/>
    <col min="257" max="257" width="20.5703125" style="2" customWidth="1"/>
    <col min="258" max="261" width="11.42578125" style="2" customWidth="1"/>
    <col min="262" max="262" width="21.140625" style="2" customWidth="1"/>
    <col min="263" max="263" width="20.85546875" style="2" customWidth="1"/>
    <col min="264" max="264" width="19.5703125" style="2" customWidth="1"/>
    <col min="265" max="265" width="21.5703125" style="2" customWidth="1"/>
    <col min="266" max="266" width="15.140625" style="2" customWidth="1"/>
    <col min="267" max="269" width="0" style="2" hidden="1" customWidth="1"/>
    <col min="270" max="512" width="11.42578125" style="2"/>
    <col min="513" max="513" width="20.5703125" style="2" customWidth="1"/>
    <col min="514" max="517" width="11.42578125" style="2" customWidth="1"/>
    <col min="518" max="518" width="21.140625" style="2" customWidth="1"/>
    <col min="519" max="519" width="20.85546875" style="2" customWidth="1"/>
    <col min="520" max="520" width="19.5703125" style="2" customWidth="1"/>
    <col min="521" max="521" width="21.5703125" style="2" customWidth="1"/>
    <col min="522" max="522" width="15.140625" style="2" customWidth="1"/>
    <col min="523" max="525" width="0" style="2" hidden="1" customWidth="1"/>
    <col min="526" max="768" width="11.42578125" style="2"/>
    <col min="769" max="769" width="20.5703125" style="2" customWidth="1"/>
    <col min="770" max="773" width="11.42578125" style="2" customWidth="1"/>
    <col min="774" max="774" width="21.140625" style="2" customWidth="1"/>
    <col min="775" max="775" width="20.85546875" style="2" customWidth="1"/>
    <col min="776" max="776" width="19.5703125" style="2" customWidth="1"/>
    <col min="777" max="777" width="21.5703125" style="2" customWidth="1"/>
    <col min="778" max="778" width="15.140625" style="2" customWidth="1"/>
    <col min="779" max="781" width="0" style="2" hidden="1" customWidth="1"/>
    <col min="782" max="1024" width="11.42578125" style="2"/>
    <col min="1025" max="1025" width="20.5703125" style="2" customWidth="1"/>
    <col min="1026" max="1029" width="11.42578125" style="2" customWidth="1"/>
    <col min="1030" max="1030" width="21.140625" style="2" customWidth="1"/>
    <col min="1031" max="1031" width="20.85546875" style="2" customWidth="1"/>
    <col min="1032" max="1032" width="19.5703125" style="2" customWidth="1"/>
    <col min="1033" max="1033" width="21.5703125" style="2" customWidth="1"/>
    <col min="1034" max="1034" width="15.140625" style="2" customWidth="1"/>
    <col min="1035" max="1037" width="0" style="2" hidden="1" customWidth="1"/>
    <col min="1038" max="1280" width="11.42578125" style="2"/>
    <col min="1281" max="1281" width="20.5703125" style="2" customWidth="1"/>
    <col min="1282" max="1285" width="11.42578125" style="2" customWidth="1"/>
    <col min="1286" max="1286" width="21.140625" style="2" customWidth="1"/>
    <col min="1287" max="1287" width="20.85546875" style="2" customWidth="1"/>
    <col min="1288" max="1288" width="19.5703125" style="2" customWidth="1"/>
    <col min="1289" max="1289" width="21.5703125" style="2" customWidth="1"/>
    <col min="1290" max="1290" width="15.140625" style="2" customWidth="1"/>
    <col min="1291" max="1293" width="0" style="2" hidden="1" customWidth="1"/>
    <col min="1294" max="1536" width="11.42578125" style="2"/>
    <col min="1537" max="1537" width="20.5703125" style="2" customWidth="1"/>
    <col min="1538" max="1541" width="11.42578125" style="2" customWidth="1"/>
    <col min="1542" max="1542" width="21.140625" style="2" customWidth="1"/>
    <col min="1543" max="1543" width="20.85546875" style="2" customWidth="1"/>
    <col min="1544" max="1544" width="19.5703125" style="2" customWidth="1"/>
    <col min="1545" max="1545" width="21.5703125" style="2" customWidth="1"/>
    <col min="1546" max="1546" width="15.140625" style="2" customWidth="1"/>
    <col min="1547" max="1549" width="0" style="2" hidden="1" customWidth="1"/>
    <col min="1550" max="1792" width="11.42578125" style="2"/>
    <col min="1793" max="1793" width="20.5703125" style="2" customWidth="1"/>
    <col min="1794" max="1797" width="11.42578125" style="2" customWidth="1"/>
    <col min="1798" max="1798" width="21.140625" style="2" customWidth="1"/>
    <col min="1799" max="1799" width="20.85546875" style="2" customWidth="1"/>
    <col min="1800" max="1800" width="19.5703125" style="2" customWidth="1"/>
    <col min="1801" max="1801" width="21.5703125" style="2" customWidth="1"/>
    <col min="1802" max="1802" width="15.140625" style="2" customWidth="1"/>
    <col min="1803" max="1805" width="0" style="2" hidden="1" customWidth="1"/>
    <col min="1806" max="2048" width="11.42578125" style="2"/>
    <col min="2049" max="2049" width="20.5703125" style="2" customWidth="1"/>
    <col min="2050" max="2053" width="11.42578125" style="2" customWidth="1"/>
    <col min="2054" max="2054" width="21.140625" style="2" customWidth="1"/>
    <col min="2055" max="2055" width="20.85546875" style="2" customWidth="1"/>
    <col min="2056" max="2056" width="19.5703125" style="2" customWidth="1"/>
    <col min="2057" max="2057" width="21.5703125" style="2" customWidth="1"/>
    <col min="2058" max="2058" width="15.140625" style="2" customWidth="1"/>
    <col min="2059" max="2061" width="0" style="2" hidden="1" customWidth="1"/>
    <col min="2062" max="2304" width="11.42578125" style="2"/>
    <col min="2305" max="2305" width="20.5703125" style="2" customWidth="1"/>
    <col min="2306" max="2309" width="11.42578125" style="2" customWidth="1"/>
    <col min="2310" max="2310" width="21.140625" style="2" customWidth="1"/>
    <col min="2311" max="2311" width="20.85546875" style="2" customWidth="1"/>
    <col min="2312" max="2312" width="19.5703125" style="2" customWidth="1"/>
    <col min="2313" max="2313" width="21.5703125" style="2" customWidth="1"/>
    <col min="2314" max="2314" width="15.140625" style="2" customWidth="1"/>
    <col min="2315" max="2317" width="0" style="2" hidden="1" customWidth="1"/>
    <col min="2318" max="2560" width="11.42578125" style="2"/>
    <col min="2561" max="2561" width="20.5703125" style="2" customWidth="1"/>
    <col min="2562" max="2565" width="11.42578125" style="2" customWidth="1"/>
    <col min="2566" max="2566" width="21.140625" style="2" customWidth="1"/>
    <col min="2567" max="2567" width="20.85546875" style="2" customWidth="1"/>
    <col min="2568" max="2568" width="19.5703125" style="2" customWidth="1"/>
    <col min="2569" max="2569" width="21.5703125" style="2" customWidth="1"/>
    <col min="2570" max="2570" width="15.140625" style="2" customWidth="1"/>
    <col min="2571" max="2573" width="0" style="2" hidden="1" customWidth="1"/>
    <col min="2574" max="2816" width="11.42578125" style="2"/>
    <col min="2817" max="2817" width="20.5703125" style="2" customWidth="1"/>
    <col min="2818" max="2821" width="11.42578125" style="2" customWidth="1"/>
    <col min="2822" max="2822" width="21.140625" style="2" customWidth="1"/>
    <col min="2823" max="2823" width="20.85546875" style="2" customWidth="1"/>
    <col min="2824" max="2824" width="19.5703125" style="2" customWidth="1"/>
    <col min="2825" max="2825" width="21.5703125" style="2" customWidth="1"/>
    <col min="2826" max="2826" width="15.140625" style="2" customWidth="1"/>
    <col min="2827" max="2829" width="0" style="2" hidden="1" customWidth="1"/>
    <col min="2830" max="3072" width="11.42578125" style="2"/>
    <col min="3073" max="3073" width="20.5703125" style="2" customWidth="1"/>
    <col min="3074" max="3077" width="11.42578125" style="2" customWidth="1"/>
    <col min="3078" max="3078" width="21.140625" style="2" customWidth="1"/>
    <col min="3079" max="3079" width="20.85546875" style="2" customWidth="1"/>
    <col min="3080" max="3080" width="19.5703125" style="2" customWidth="1"/>
    <col min="3081" max="3081" width="21.5703125" style="2" customWidth="1"/>
    <col min="3082" max="3082" width="15.140625" style="2" customWidth="1"/>
    <col min="3083" max="3085" width="0" style="2" hidden="1" customWidth="1"/>
    <col min="3086" max="3328" width="11.42578125" style="2"/>
    <col min="3329" max="3329" width="20.5703125" style="2" customWidth="1"/>
    <col min="3330" max="3333" width="11.42578125" style="2" customWidth="1"/>
    <col min="3334" max="3334" width="21.140625" style="2" customWidth="1"/>
    <col min="3335" max="3335" width="20.85546875" style="2" customWidth="1"/>
    <col min="3336" max="3336" width="19.5703125" style="2" customWidth="1"/>
    <col min="3337" max="3337" width="21.5703125" style="2" customWidth="1"/>
    <col min="3338" max="3338" width="15.140625" style="2" customWidth="1"/>
    <col min="3339" max="3341" width="0" style="2" hidden="1" customWidth="1"/>
    <col min="3342" max="3584" width="11.42578125" style="2"/>
    <col min="3585" max="3585" width="20.5703125" style="2" customWidth="1"/>
    <col min="3586" max="3589" width="11.42578125" style="2" customWidth="1"/>
    <col min="3590" max="3590" width="21.140625" style="2" customWidth="1"/>
    <col min="3591" max="3591" width="20.85546875" style="2" customWidth="1"/>
    <col min="3592" max="3592" width="19.5703125" style="2" customWidth="1"/>
    <col min="3593" max="3593" width="21.5703125" style="2" customWidth="1"/>
    <col min="3594" max="3594" width="15.140625" style="2" customWidth="1"/>
    <col min="3595" max="3597" width="0" style="2" hidden="1" customWidth="1"/>
    <col min="3598" max="3840" width="11.42578125" style="2"/>
    <col min="3841" max="3841" width="20.5703125" style="2" customWidth="1"/>
    <col min="3842" max="3845" width="11.42578125" style="2" customWidth="1"/>
    <col min="3846" max="3846" width="21.140625" style="2" customWidth="1"/>
    <col min="3847" max="3847" width="20.85546875" style="2" customWidth="1"/>
    <col min="3848" max="3848" width="19.5703125" style="2" customWidth="1"/>
    <col min="3849" max="3849" width="21.5703125" style="2" customWidth="1"/>
    <col min="3850" max="3850" width="15.140625" style="2" customWidth="1"/>
    <col min="3851" max="3853" width="0" style="2" hidden="1" customWidth="1"/>
    <col min="3854" max="4096" width="11.42578125" style="2"/>
    <col min="4097" max="4097" width="20.5703125" style="2" customWidth="1"/>
    <col min="4098" max="4101" width="11.42578125" style="2" customWidth="1"/>
    <col min="4102" max="4102" width="21.140625" style="2" customWidth="1"/>
    <col min="4103" max="4103" width="20.85546875" style="2" customWidth="1"/>
    <col min="4104" max="4104" width="19.5703125" style="2" customWidth="1"/>
    <col min="4105" max="4105" width="21.5703125" style="2" customWidth="1"/>
    <col min="4106" max="4106" width="15.140625" style="2" customWidth="1"/>
    <col min="4107" max="4109" width="0" style="2" hidden="1" customWidth="1"/>
    <col min="4110" max="4352" width="11.42578125" style="2"/>
    <col min="4353" max="4353" width="20.5703125" style="2" customWidth="1"/>
    <col min="4354" max="4357" width="11.42578125" style="2" customWidth="1"/>
    <col min="4358" max="4358" width="21.140625" style="2" customWidth="1"/>
    <col min="4359" max="4359" width="20.85546875" style="2" customWidth="1"/>
    <col min="4360" max="4360" width="19.5703125" style="2" customWidth="1"/>
    <col min="4361" max="4361" width="21.5703125" style="2" customWidth="1"/>
    <col min="4362" max="4362" width="15.140625" style="2" customWidth="1"/>
    <col min="4363" max="4365" width="0" style="2" hidden="1" customWidth="1"/>
    <col min="4366" max="4608" width="11.42578125" style="2"/>
    <col min="4609" max="4609" width="20.5703125" style="2" customWidth="1"/>
    <col min="4610" max="4613" width="11.42578125" style="2" customWidth="1"/>
    <col min="4614" max="4614" width="21.140625" style="2" customWidth="1"/>
    <col min="4615" max="4615" width="20.85546875" style="2" customWidth="1"/>
    <col min="4616" max="4616" width="19.5703125" style="2" customWidth="1"/>
    <col min="4617" max="4617" width="21.5703125" style="2" customWidth="1"/>
    <col min="4618" max="4618" width="15.140625" style="2" customWidth="1"/>
    <col min="4619" max="4621" width="0" style="2" hidden="1" customWidth="1"/>
    <col min="4622" max="4864" width="11.42578125" style="2"/>
    <col min="4865" max="4865" width="20.5703125" style="2" customWidth="1"/>
    <col min="4866" max="4869" width="11.42578125" style="2" customWidth="1"/>
    <col min="4870" max="4870" width="21.140625" style="2" customWidth="1"/>
    <col min="4871" max="4871" width="20.85546875" style="2" customWidth="1"/>
    <col min="4872" max="4872" width="19.5703125" style="2" customWidth="1"/>
    <col min="4873" max="4873" width="21.5703125" style="2" customWidth="1"/>
    <col min="4874" max="4874" width="15.140625" style="2" customWidth="1"/>
    <col min="4875" max="4877" width="0" style="2" hidden="1" customWidth="1"/>
    <col min="4878" max="5120" width="11.42578125" style="2"/>
    <col min="5121" max="5121" width="20.5703125" style="2" customWidth="1"/>
    <col min="5122" max="5125" width="11.42578125" style="2" customWidth="1"/>
    <col min="5126" max="5126" width="21.140625" style="2" customWidth="1"/>
    <col min="5127" max="5127" width="20.85546875" style="2" customWidth="1"/>
    <col min="5128" max="5128" width="19.5703125" style="2" customWidth="1"/>
    <col min="5129" max="5129" width="21.5703125" style="2" customWidth="1"/>
    <col min="5130" max="5130" width="15.140625" style="2" customWidth="1"/>
    <col min="5131" max="5133" width="0" style="2" hidden="1" customWidth="1"/>
    <col min="5134" max="5376" width="11.42578125" style="2"/>
    <col min="5377" max="5377" width="20.5703125" style="2" customWidth="1"/>
    <col min="5378" max="5381" width="11.42578125" style="2" customWidth="1"/>
    <col min="5382" max="5382" width="21.140625" style="2" customWidth="1"/>
    <col min="5383" max="5383" width="20.85546875" style="2" customWidth="1"/>
    <col min="5384" max="5384" width="19.5703125" style="2" customWidth="1"/>
    <col min="5385" max="5385" width="21.5703125" style="2" customWidth="1"/>
    <col min="5386" max="5386" width="15.140625" style="2" customWidth="1"/>
    <col min="5387" max="5389" width="0" style="2" hidden="1" customWidth="1"/>
    <col min="5390" max="5632" width="11.42578125" style="2"/>
    <col min="5633" max="5633" width="20.5703125" style="2" customWidth="1"/>
    <col min="5634" max="5637" width="11.42578125" style="2" customWidth="1"/>
    <col min="5638" max="5638" width="21.140625" style="2" customWidth="1"/>
    <col min="5639" max="5639" width="20.85546875" style="2" customWidth="1"/>
    <col min="5640" max="5640" width="19.5703125" style="2" customWidth="1"/>
    <col min="5641" max="5641" width="21.5703125" style="2" customWidth="1"/>
    <col min="5642" max="5642" width="15.140625" style="2" customWidth="1"/>
    <col min="5643" max="5645" width="0" style="2" hidden="1" customWidth="1"/>
    <col min="5646" max="5888" width="11.42578125" style="2"/>
    <col min="5889" max="5889" width="20.5703125" style="2" customWidth="1"/>
    <col min="5890" max="5893" width="11.42578125" style="2" customWidth="1"/>
    <col min="5894" max="5894" width="21.140625" style="2" customWidth="1"/>
    <col min="5895" max="5895" width="20.85546875" style="2" customWidth="1"/>
    <col min="5896" max="5896" width="19.5703125" style="2" customWidth="1"/>
    <col min="5897" max="5897" width="21.5703125" style="2" customWidth="1"/>
    <col min="5898" max="5898" width="15.140625" style="2" customWidth="1"/>
    <col min="5899" max="5901" width="0" style="2" hidden="1" customWidth="1"/>
    <col min="5902" max="6144" width="11.42578125" style="2"/>
    <col min="6145" max="6145" width="20.5703125" style="2" customWidth="1"/>
    <col min="6146" max="6149" width="11.42578125" style="2" customWidth="1"/>
    <col min="6150" max="6150" width="21.140625" style="2" customWidth="1"/>
    <col min="6151" max="6151" width="20.85546875" style="2" customWidth="1"/>
    <col min="6152" max="6152" width="19.5703125" style="2" customWidth="1"/>
    <col min="6153" max="6153" width="21.5703125" style="2" customWidth="1"/>
    <col min="6154" max="6154" width="15.140625" style="2" customWidth="1"/>
    <col min="6155" max="6157" width="0" style="2" hidden="1" customWidth="1"/>
    <col min="6158" max="6400" width="11.42578125" style="2"/>
    <col min="6401" max="6401" width="20.5703125" style="2" customWidth="1"/>
    <col min="6402" max="6405" width="11.42578125" style="2" customWidth="1"/>
    <col min="6406" max="6406" width="21.140625" style="2" customWidth="1"/>
    <col min="6407" max="6407" width="20.85546875" style="2" customWidth="1"/>
    <col min="6408" max="6408" width="19.5703125" style="2" customWidth="1"/>
    <col min="6409" max="6409" width="21.5703125" style="2" customWidth="1"/>
    <col min="6410" max="6410" width="15.140625" style="2" customWidth="1"/>
    <col min="6411" max="6413" width="0" style="2" hidden="1" customWidth="1"/>
    <col min="6414" max="6656" width="11.42578125" style="2"/>
    <col min="6657" max="6657" width="20.5703125" style="2" customWidth="1"/>
    <col min="6658" max="6661" width="11.42578125" style="2" customWidth="1"/>
    <col min="6662" max="6662" width="21.140625" style="2" customWidth="1"/>
    <col min="6663" max="6663" width="20.85546875" style="2" customWidth="1"/>
    <col min="6664" max="6664" width="19.5703125" style="2" customWidth="1"/>
    <col min="6665" max="6665" width="21.5703125" style="2" customWidth="1"/>
    <col min="6666" max="6666" width="15.140625" style="2" customWidth="1"/>
    <col min="6667" max="6669" width="0" style="2" hidden="1" customWidth="1"/>
    <col min="6670" max="6912" width="11.42578125" style="2"/>
    <col min="6913" max="6913" width="20.5703125" style="2" customWidth="1"/>
    <col min="6914" max="6917" width="11.42578125" style="2" customWidth="1"/>
    <col min="6918" max="6918" width="21.140625" style="2" customWidth="1"/>
    <col min="6919" max="6919" width="20.85546875" style="2" customWidth="1"/>
    <col min="6920" max="6920" width="19.5703125" style="2" customWidth="1"/>
    <col min="6921" max="6921" width="21.5703125" style="2" customWidth="1"/>
    <col min="6922" max="6922" width="15.140625" style="2" customWidth="1"/>
    <col min="6923" max="6925" width="0" style="2" hidden="1" customWidth="1"/>
    <col min="6926" max="7168" width="11.42578125" style="2"/>
    <col min="7169" max="7169" width="20.5703125" style="2" customWidth="1"/>
    <col min="7170" max="7173" width="11.42578125" style="2" customWidth="1"/>
    <col min="7174" max="7174" width="21.140625" style="2" customWidth="1"/>
    <col min="7175" max="7175" width="20.85546875" style="2" customWidth="1"/>
    <col min="7176" max="7176" width="19.5703125" style="2" customWidth="1"/>
    <col min="7177" max="7177" width="21.5703125" style="2" customWidth="1"/>
    <col min="7178" max="7178" width="15.140625" style="2" customWidth="1"/>
    <col min="7179" max="7181" width="0" style="2" hidden="1" customWidth="1"/>
    <col min="7182" max="7424" width="11.42578125" style="2"/>
    <col min="7425" max="7425" width="20.5703125" style="2" customWidth="1"/>
    <col min="7426" max="7429" width="11.42578125" style="2" customWidth="1"/>
    <col min="7430" max="7430" width="21.140625" style="2" customWidth="1"/>
    <col min="7431" max="7431" width="20.85546875" style="2" customWidth="1"/>
    <col min="7432" max="7432" width="19.5703125" style="2" customWidth="1"/>
    <col min="7433" max="7433" width="21.5703125" style="2" customWidth="1"/>
    <col min="7434" max="7434" width="15.140625" style="2" customWidth="1"/>
    <col min="7435" max="7437" width="0" style="2" hidden="1" customWidth="1"/>
    <col min="7438" max="7680" width="11.42578125" style="2"/>
    <col min="7681" max="7681" width="20.5703125" style="2" customWidth="1"/>
    <col min="7682" max="7685" width="11.42578125" style="2" customWidth="1"/>
    <col min="7686" max="7686" width="21.140625" style="2" customWidth="1"/>
    <col min="7687" max="7687" width="20.85546875" style="2" customWidth="1"/>
    <col min="7688" max="7688" width="19.5703125" style="2" customWidth="1"/>
    <col min="7689" max="7689" width="21.5703125" style="2" customWidth="1"/>
    <col min="7690" max="7690" width="15.140625" style="2" customWidth="1"/>
    <col min="7691" max="7693" width="0" style="2" hidden="1" customWidth="1"/>
    <col min="7694" max="7936" width="11.42578125" style="2"/>
    <col min="7937" max="7937" width="20.5703125" style="2" customWidth="1"/>
    <col min="7938" max="7941" width="11.42578125" style="2" customWidth="1"/>
    <col min="7942" max="7942" width="21.140625" style="2" customWidth="1"/>
    <col min="7943" max="7943" width="20.85546875" style="2" customWidth="1"/>
    <col min="7944" max="7944" width="19.5703125" style="2" customWidth="1"/>
    <col min="7945" max="7945" width="21.5703125" style="2" customWidth="1"/>
    <col min="7946" max="7946" width="15.140625" style="2" customWidth="1"/>
    <col min="7947" max="7949" width="0" style="2" hidden="1" customWidth="1"/>
    <col min="7950" max="8192" width="11.42578125" style="2"/>
    <col min="8193" max="8193" width="20.5703125" style="2" customWidth="1"/>
    <col min="8194" max="8197" width="11.42578125" style="2" customWidth="1"/>
    <col min="8198" max="8198" width="21.140625" style="2" customWidth="1"/>
    <col min="8199" max="8199" width="20.85546875" style="2" customWidth="1"/>
    <col min="8200" max="8200" width="19.5703125" style="2" customWidth="1"/>
    <col min="8201" max="8201" width="21.5703125" style="2" customWidth="1"/>
    <col min="8202" max="8202" width="15.140625" style="2" customWidth="1"/>
    <col min="8203" max="8205" width="0" style="2" hidden="1" customWidth="1"/>
    <col min="8206" max="8448" width="11.42578125" style="2"/>
    <col min="8449" max="8449" width="20.5703125" style="2" customWidth="1"/>
    <col min="8450" max="8453" width="11.42578125" style="2" customWidth="1"/>
    <col min="8454" max="8454" width="21.140625" style="2" customWidth="1"/>
    <col min="8455" max="8455" width="20.85546875" style="2" customWidth="1"/>
    <col min="8456" max="8456" width="19.5703125" style="2" customWidth="1"/>
    <col min="8457" max="8457" width="21.5703125" style="2" customWidth="1"/>
    <col min="8458" max="8458" width="15.140625" style="2" customWidth="1"/>
    <col min="8459" max="8461" width="0" style="2" hidden="1" customWidth="1"/>
    <col min="8462" max="8704" width="11.42578125" style="2"/>
    <col min="8705" max="8705" width="20.5703125" style="2" customWidth="1"/>
    <col min="8706" max="8709" width="11.42578125" style="2" customWidth="1"/>
    <col min="8710" max="8710" width="21.140625" style="2" customWidth="1"/>
    <col min="8711" max="8711" width="20.85546875" style="2" customWidth="1"/>
    <col min="8712" max="8712" width="19.5703125" style="2" customWidth="1"/>
    <col min="8713" max="8713" width="21.5703125" style="2" customWidth="1"/>
    <col min="8714" max="8714" width="15.140625" style="2" customWidth="1"/>
    <col min="8715" max="8717" width="0" style="2" hidden="1" customWidth="1"/>
    <col min="8718" max="8960" width="11.42578125" style="2"/>
    <col min="8961" max="8961" width="20.5703125" style="2" customWidth="1"/>
    <col min="8962" max="8965" width="11.42578125" style="2" customWidth="1"/>
    <col min="8966" max="8966" width="21.140625" style="2" customWidth="1"/>
    <col min="8967" max="8967" width="20.85546875" style="2" customWidth="1"/>
    <col min="8968" max="8968" width="19.5703125" style="2" customWidth="1"/>
    <col min="8969" max="8969" width="21.5703125" style="2" customWidth="1"/>
    <col min="8970" max="8970" width="15.140625" style="2" customWidth="1"/>
    <col min="8971" max="8973" width="0" style="2" hidden="1" customWidth="1"/>
    <col min="8974" max="9216" width="11.42578125" style="2"/>
    <col min="9217" max="9217" width="20.5703125" style="2" customWidth="1"/>
    <col min="9218" max="9221" width="11.42578125" style="2" customWidth="1"/>
    <col min="9222" max="9222" width="21.140625" style="2" customWidth="1"/>
    <col min="9223" max="9223" width="20.85546875" style="2" customWidth="1"/>
    <col min="9224" max="9224" width="19.5703125" style="2" customWidth="1"/>
    <col min="9225" max="9225" width="21.5703125" style="2" customWidth="1"/>
    <col min="9226" max="9226" width="15.140625" style="2" customWidth="1"/>
    <col min="9227" max="9229" width="0" style="2" hidden="1" customWidth="1"/>
    <col min="9230" max="9472" width="11.42578125" style="2"/>
    <col min="9473" max="9473" width="20.5703125" style="2" customWidth="1"/>
    <col min="9474" max="9477" width="11.42578125" style="2" customWidth="1"/>
    <col min="9478" max="9478" width="21.140625" style="2" customWidth="1"/>
    <col min="9479" max="9479" width="20.85546875" style="2" customWidth="1"/>
    <col min="9480" max="9480" width="19.5703125" style="2" customWidth="1"/>
    <col min="9481" max="9481" width="21.5703125" style="2" customWidth="1"/>
    <col min="9482" max="9482" width="15.140625" style="2" customWidth="1"/>
    <col min="9483" max="9485" width="0" style="2" hidden="1" customWidth="1"/>
    <col min="9486" max="9728" width="11.42578125" style="2"/>
    <col min="9729" max="9729" width="20.5703125" style="2" customWidth="1"/>
    <col min="9730" max="9733" width="11.42578125" style="2" customWidth="1"/>
    <col min="9734" max="9734" width="21.140625" style="2" customWidth="1"/>
    <col min="9735" max="9735" width="20.85546875" style="2" customWidth="1"/>
    <col min="9736" max="9736" width="19.5703125" style="2" customWidth="1"/>
    <col min="9737" max="9737" width="21.5703125" style="2" customWidth="1"/>
    <col min="9738" max="9738" width="15.140625" style="2" customWidth="1"/>
    <col min="9739" max="9741" width="0" style="2" hidden="1" customWidth="1"/>
    <col min="9742" max="9984" width="11.42578125" style="2"/>
    <col min="9985" max="9985" width="20.5703125" style="2" customWidth="1"/>
    <col min="9986" max="9989" width="11.42578125" style="2" customWidth="1"/>
    <col min="9990" max="9990" width="21.140625" style="2" customWidth="1"/>
    <col min="9991" max="9991" width="20.85546875" style="2" customWidth="1"/>
    <col min="9992" max="9992" width="19.5703125" style="2" customWidth="1"/>
    <col min="9993" max="9993" width="21.5703125" style="2" customWidth="1"/>
    <col min="9994" max="9994" width="15.140625" style="2" customWidth="1"/>
    <col min="9995" max="9997" width="0" style="2" hidden="1" customWidth="1"/>
    <col min="9998" max="10240" width="11.42578125" style="2"/>
    <col min="10241" max="10241" width="20.5703125" style="2" customWidth="1"/>
    <col min="10242" max="10245" width="11.42578125" style="2" customWidth="1"/>
    <col min="10246" max="10246" width="21.140625" style="2" customWidth="1"/>
    <col min="10247" max="10247" width="20.85546875" style="2" customWidth="1"/>
    <col min="10248" max="10248" width="19.5703125" style="2" customWidth="1"/>
    <col min="10249" max="10249" width="21.5703125" style="2" customWidth="1"/>
    <col min="10250" max="10250" width="15.140625" style="2" customWidth="1"/>
    <col min="10251" max="10253" width="0" style="2" hidden="1" customWidth="1"/>
    <col min="10254" max="10496" width="11.42578125" style="2"/>
    <col min="10497" max="10497" width="20.5703125" style="2" customWidth="1"/>
    <col min="10498" max="10501" width="11.42578125" style="2" customWidth="1"/>
    <col min="10502" max="10502" width="21.140625" style="2" customWidth="1"/>
    <col min="10503" max="10503" width="20.85546875" style="2" customWidth="1"/>
    <col min="10504" max="10504" width="19.5703125" style="2" customWidth="1"/>
    <col min="10505" max="10505" width="21.5703125" style="2" customWidth="1"/>
    <col min="10506" max="10506" width="15.140625" style="2" customWidth="1"/>
    <col min="10507" max="10509" width="0" style="2" hidden="1" customWidth="1"/>
    <col min="10510" max="10752" width="11.42578125" style="2"/>
    <col min="10753" max="10753" width="20.5703125" style="2" customWidth="1"/>
    <col min="10754" max="10757" width="11.42578125" style="2" customWidth="1"/>
    <col min="10758" max="10758" width="21.140625" style="2" customWidth="1"/>
    <col min="10759" max="10759" width="20.85546875" style="2" customWidth="1"/>
    <col min="10760" max="10760" width="19.5703125" style="2" customWidth="1"/>
    <col min="10761" max="10761" width="21.5703125" style="2" customWidth="1"/>
    <col min="10762" max="10762" width="15.140625" style="2" customWidth="1"/>
    <col min="10763" max="10765" width="0" style="2" hidden="1" customWidth="1"/>
    <col min="10766" max="11008" width="11.42578125" style="2"/>
    <col min="11009" max="11009" width="20.5703125" style="2" customWidth="1"/>
    <col min="11010" max="11013" width="11.42578125" style="2" customWidth="1"/>
    <col min="11014" max="11014" width="21.140625" style="2" customWidth="1"/>
    <col min="11015" max="11015" width="20.85546875" style="2" customWidth="1"/>
    <col min="11016" max="11016" width="19.5703125" style="2" customWidth="1"/>
    <col min="11017" max="11017" width="21.5703125" style="2" customWidth="1"/>
    <col min="11018" max="11018" width="15.140625" style="2" customWidth="1"/>
    <col min="11019" max="11021" width="0" style="2" hidden="1" customWidth="1"/>
    <col min="11022" max="11264" width="11.42578125" style="2"/>
    <col min="11265" max="11265" width="20.5703125" style="2" customWidth="1"/>
    <col min="11266" max="11269" width="11.42578125" style="2" customWidth="1"/>
    <col min="11270" max="11270" width="21.140625" style="2" customWidth="1"/>
    <col min="11271" max="11271" width="20.85546875" style="2" customWidth="1"/>
    <col min="11272" max="11272" width="19.5703125" style="2" customWidth="1"/>
    <col min="11273" max="11273" width="21.5703125" style="2" customWidth="1"/>
    <col min="11274" max="11274" width="15.140625" style="2" customWidth="1"/>
    <col min="11275" max="11277" width="0" style="2" hidden="1" customWidth="1"/>
    <col min="11278" max="11520" width="11.42578125" style="2"/>
    <col min="11521" max="11521" width="20.5703125" style="2" customWidth="1"/>
    <col min="11522" max="11525" width="11.42578125" style="2" customWidth="1"/>
    <col min="11526" max="11526" width="21.140625" style="2" customWidth="1"/>
    <col min="11527" max="11527" width="20.85546875" style="2" customWidth="1"/>
    <col min="11528" max="11528" width="19.5703125" style="2" customWidth="1"/>
    <col min="11529" max="11529" width="21.5703125" style="2" customWidth="1"/>
    <col min="11530" max="11530" width="15.140625" style="2" customWidth="1"/>
    <col min="11531" max="11533" width="0" style="2" hidden="1" customWidth="1"/>
    <col min="11534" max="11776" width="11.42578125" style="2"/>
    <col min="11777" max="11777" width="20.5703125" style="2" customWidth="1"/>
    <col min="11778" max="11781" width="11.42578125" style="2" customWidth="1"/>
    <col min="11782" max="11782" width="21.140625" style="2" customWidth="1"/>
    <col min="11783" max="11783" width="20.85546875" style="2" customWidth="1"/>
    <col min="11784" max="11784" width="19.5703125" style="2" customWidth="1"/>
    <col min="11785" max="11785" width="21.5703125" style="2" customWidth="1"/>
    <col min="11786" max="11786" width="15.140625" style="2" customWidth="1"/>
    <col min="11787" max="11789" width="0" style="2" hidden="1" customWidth="1"/>
    <col min="11790" max="12032" width="11.42578125" style="2"/>
    <col min="12033" max="12033" width="20.5703125" style="2" customWidth="1"/>
    <col min="12034" max="12037" width="11.42578125" style="2" customWidth="1"/>
    <col min="12038" max="12038" width="21.140625" style="2" customWidth="1"/>
    <col min="12039" max="12039" width="20.85546875" style="2" customWidth="1"/>
    <col min="12040" max="12040" width="19.5703125" style="2" customWidth="1"/>
    <col min="12041" max="12041" width="21.5703125" style="2" customWidth="1"/>
    <col min="12042" max="12042" width="15.140625" style="2" customWidth="1"/>
    <col min="12043" max="12045" width="0" style="2" hidden="1" customWidth="1"/>
    <col min="12046" max="12288" width="11.42578125" style="2"/>
    <col min="12289" max="12289" width="20.5703125" style="2" customWidth="1"/>
    <col min="12290" max="12293" width="11.42578125" style="2" customWidth="1"/>
    <col min="12294" max="12294" width="21.140625" style="2" customWidth="1"/>
    <col min="12295" max="12295" width="20.85546875" style="2" customWidth="1"/>
    <col min="12296" max="12296" width="19.5703125" style="2" customWidth="1"/>
    <col min="12297" max="12297" width="21.5703125" style="2" customWidth="1"/>
    <col min="12298" max="12298" width="15.140625" style="2" customWidth="1"/>
    <col min="12299" max="12301" width="0" style="2" hidden="1" customWidth="1"/>
    <col min="12302" max="12544" width="11.42578125" style="2"/>
    <col min="12545" max="12545" width="20.5703125" style="2" customWidth="1"/>
    <col min="12546" max="12549" width="11.42578125" style="2" customWidth="1"/>
    <col min="12550" max="12550" width="21.140625" style="2" customWidth="1"/>
    <col min="12551" max="12551" width="20.85546875" style="2" customWidth="1"/>
    <col min="12552" max="12552" width="19.5703125" style="2" customWidth="1"/>
    <col min="12553" max="12553" width="21.5703125" style="2" customWidth="1"/>
    <col min="12554" max="12554" width="15.140625" style="2" customWidth="1"/>
    <col min="12555" max="12557" width="0" style="2" hidden="1" customWidth="1"/>
    <col min="12558" max="12800" width="11.42578125" style="2"/>
    <col min="12801" max="12801" width="20.5703125" style="2" customWidth="1"/>
    <col min="12802" max="12805" width="11.42578125" style="2" customWidth="1"/>
    <col min="12806" max="12806" width="21.140625" style="2" customWidth="1"/>
    <col min="12807" max="12807" width="20.85546875" style="2" customWidth="1"/>
    <col min="12808" max="12808" width="19.5703125" style="2" customWidth="1"/>
    <col min="12809" max="12809" width="21.5703125" style="2" customWidth="1"/>
    <col min="12810" max="12810" width="15.140625" style="2" customWidth="1"/>
    <col min="12811" max="12813" width="0" style="2" hidden="1" customWidth="1"/>
    <col min="12814" max="13056" width="11.42578125" style="2"/>
    <col min="13057" max="13057" width="20.5703125" style="2" customWidth="1"/>
    <col min="13058" max="13061" width="11.42578125" style="2" customWidth="1"/>
    <col min="13062" max="13062" width="21.140625" style="2" customWidth="1"/>
    <col min="13063" max="13063" width="20.85546875" style="2" customWidth="1"/>
    <col min="13064" max="13064" width="19.5703125" style="2" customWidth="1"/>
    <col min="13065" max="13065" width="21.5703125" style="2" customWidth="1"/>
    <col min="13066" max="13066" width="15.140625" style="2" customWidth="1"/>
    <col min="13067" max="13069" width="0" style="2" hidden="1" customWidth="1"/>
    <col min="13070" max="13312" width="11.42578125" style="2"/>
    <col min="13313" max="13313" width="20.5703125" style="2" customWidth="1"/>
    <col min="13314" max="13317" width="11.42578125" style="2" customWidth="1"/>
    <col min="13318" max="13318" width="21.140625" style="2" customWidth="1"/>
    <col min="13319" max="13319" width="20.85546875" style="2" customWidth="1"/>
    <col min="13320" max="13320" width="19.5703125" style="2" customWidth="1"/>
    <col min="13321" max="13321" width="21.5703125" style="2" customWidth="1"/>
    <col min="13322" max="13322" width="15.140625" style="2" customWidth="1"/>
    <col min="13323" max="13325" width="0" style="2" hidden="1" customWidth="1"/>
    <col min="13326" max="13568" width="11.42578125" style="2"/>
    <col min="13569" max="13569" width="20.5703125" style="2" customWidth="1"/>
    <col min="13570" max="13573" width="11.42578125" style="2" customWidth="1"/>
    <col min="13574" max="13574" width="21.140625" style="2" customWidth="1"/>
    <col min="13575" max="13575" width="20.85546875" style="2" customWidth="1"/>
    <col min="13576" max="13576" width="19.5703125" style="2" customWidth="1"/>
    <col min="13577" max="13577" width="21.5703125" style="2" customWidth="1"/>
    <col min="13578" max="13578" width="15.140625" style="2" customWidth="1"/>
    <col min="13579" max="13581" width="0" style="2" hidden="1" customWidth="1"/>
    <col min="13582" max="13824" width="11.42578125" style="2"/>
    <col min="13825" max="13825" width="20.5703125" style="2" customWidth="1"/>
    <col min="13826" max="13829" width="11.42578125" style="2" customWidth="1"/>
    <col min="13830" max="13830" width="21.140625" style="2" customWidth="1"/>
    <col min="13831" max="13831" width="20.85546875" style="2" customWidth="1"/>
    <col min="13832" max="13832" width="19.5703125" style="2" customWidth="1"/>
    <col min="13833" max="13833" width="21.5703125" style="2" customWidth="1"/>
    <col min="13834" max="13834" width="15.140625" style="2" customWidth="1"/>
    <col min="13835" max="13837" width="0" style="2" hidden="1" customWidth="1"/>
    <col min="13838" max="14080" width="11.42578125" style="2"/>
    <col min="14081" max="14081" width="20.5703125" style="2" customWidth="1"/>
    <col min="14082" max="14085" width="11.42578125" style="2" customWidth="1"/>
    <col min="14086" max="14086" width="21.140625" style="2" customWidth="1"/>
    <col min="14087" max="14087" width="20.85546875" style="2" customWidth="1"/>
    <col min="14088" max="14088" width="19.5703125" style="2" customWidth="1"/>
    <col min="14089" max="14089" width="21.5703125" style="2" customWidth="1"/>
    <col min="14090" max="14090" width="15.140625" style="2" customWidth="1"/>
    <col min="14091" max="14093" width="0" style="2" hidden="1" customWidth="1"/>
    <col min="14094" max="14336" width="11.42578125" style="2"/>
    <col min="14337" max="14337" width="20.5703125" style="2" customWidth="1"/>
    <col min="14338" max="14341" width="11.42578125" style="2" customWidth="1"/>
    <col min="14342" max="14342" width="21.140625" style="2" customWidth="1"/>
    <col min="14343" max="14343" width="20.85546875" style="2" customWidth="1"/>
    <col min="14344" max="14344" width="19.5703125" style="2" customWidth="1"/>
    <col min="14345" max="14345" width="21.5703125" style="2" customWidth="1"/>
    <col min="14346" max="14346" width="15.140625" style="2" customWidth="1"/>
    <col min="14347" max="14349" width="0" style="2" hidden="1" customWidth="1"/>
    <col min="14350" max="14592" width="11.42578125" style="2"/>
    <col min="14593" max="14593" width="20.5703125" style="2" customWidth="1"/>
    <col min="14594" max="14597" width="11.42578125" style="2" customWidth="1"/>
    <col min="14598" max="14598" width="21.140625" style="2" customWidth="1"/>
    <col min="14599" max="14599" width="20.85546875" style="2" customWidth="1"/>
    <col min="14600" max="14600" width="19.5703125" style="2" customWidth="1"/>
    <col min="14601" max="14601" width="21.5703125" style="2" customWidth="1"/>
    <col min="14602" max="14602" width="15.140625" style="2" customWidth="1"/>
    <col min="14603" max="14605" width="0" style="2" hidden="1" customWidth="1"/>
    <col min="14606" max="14848" width="11.42578125" style="2"/>
    <col min="14849" max="14849" width="20.5703125" style="2" customWidth="1"/>
    <col min="14850" max="14853" width="11.42578125" style="2" customWidth="1"/>
    <col min="14854" max="14854" width="21.140625" style="2" customWidth="1"/>
    <col min="14855" max="14855" width="20.85546875" style="2" customWidth="1"/>
    <col min="14856" max="14856" width="19.5703125" style="2" customWidth="1"/>
    <col min="14857" max="14857" width="21.5703125" style="2" customWidth="1"/>
    <col min="14858" max="14858" width="15.140625" style="2" customWidth="1"/>
    <col min="14859" max="14861" width="0" style="2" hidden="1" customWidth="1"/>
    <col min="14862" max="15104" width="11.42578125" style="2"/>
    <col min="15105" max="15105" width="20.5703125" style="2" customWidth="1"/>
    <col min="15106" max="15109" width="11.42578125" style="2" customWidth="1"/>
    <col min="15110" max="15110" width="21.140625" style="2" customWidth="1"/>
    <col min="15111" max="15111" width="20.85546875" style="2" customWidth="1"/>
    <col min="15112" max="15112" width="19.5703125" style="2" customWidth="1"/>
    <col min="15113" max="15113" width="21.5703125" style="2" customWidth="1"/>
    <col min="15114" max="15114" width="15.140625" style="2" customWidth="1"/>
    <col min="15115" max="15117" width="0" style="2" hidden="1" customWidth="1"/>
    <col min="15118" max="15360" width="11.42578125" style="2"/>
    <col min="15361" max="15361" width="20.5703125" style="2" customWidth="1"/>
    <col min="15362" max="15365" width="11.42578125" style="2" customWidth="1"/>
    <col min="15366" max="15366" width="21.140625" style="2" customWidth="1"/>
    <col min="15367" max="15367" width="20.85546875" style="2" customWidth="1"/>
    <col min="15368" max="15368" width="19.5703125" style="2" customWidth="1"/>
    <col min="15369" max="15369" width="21.5703125" style="2" customWidth="1"/>
    <col min="15370" max="15370" width="15.140625" style="2" customWidth="1"/>
    <col min="15371" max="15373" width="0" style="2" hidden="1" customWidth="1"/>
    <col min="15374" max="15616" width="11.42578125" style="2"/>
    <col min="15617" max="15617" width="20.5703125" style="2" customWidth="1"/>
    <col min="15618" max="15621" width="11.42578125" style="2" customWidth="1"/>
    <col min="15622" max="15622" width="21.140625" style="2" customWidth="1"/>
    <col min="15623" max="15623" width="20.85546875" style="2" customWidth="1"/>
    <col min="15624" max="15624" width="19.5703125" style="2" customWidth="1"/>
    <col min="15625" max="15625" width="21.5703125" style="2" customWidth="1"/>
    <col min="15626" max="15626" width="15.140625" style="2" customWidth="1"/>
    <col min="15627" max="15629" width="0" style="2" hidden="1" customWidth="1"/>
    <col min="15630" max="15872" width="11.42578125" style="2"/>
    <col min="15873" max="15873" width="20.5703125" style="2" customWidth="1"/>
    <col min="15874" max="15877" width="11.42578125" style="2" customWidth="1"/>
    <col min="15878" max="15878" width="21.140625" style="2" customWidth="1"/>
    <col min="15879" max="15879" width="20.85546875" style="2" customWidth="1"/>
    <col min="15880" max="15880" width="19.5703125" style="2" customWidth="1"/>
    <col min="15881" max="15881" width="21.5703125" style="2" customWidth="1"/>
    <col min="15882" max="15882" width="15.140625" style="2" customWidth="1"/>
    <col min="15883" max="15885" width="0" style="2" hidden="1" customWidth="1"/>
    <col min="15886" max="16128" width="11.42578125" style="2"/>
    <col min="16129" max="16129" width="20.5703125" style="2" customWidth="1"/>
    <col min="16130" max="16133" width="11.42578125" style="2" customWidth="1"/>
    <col min="16134" max="16134" width="21.140625" style="2" customWidth="1"/>
    <col min="16135" max="16135" width="20.85546875" style="2" customWidth="1"/>
    <col min="16136" max="16136" width="19.5703125" style="2" customWidth="1"/>
    <col min="16137" max="16137" width="21.5703125" style="2" customWidth="1"/>
    <col min="16138" max="16138" width="15.140625" style="2" customWidth="1"/>
    <col min="16139" max="16141" width="0" style="2" hidden="1" customWidth="1"/>
    <col min="16142" max="16384" width="11.42578125" style="2"/>
  </cols>
  <sheetData>
    <row r="1" spans="1:18" ht="15" thickBot="1" x14ac:dyDescent="0.25">
      <c r="A1" s="347"/>
      <c r="B1" s="348"/>
      <c r="C1" s="348"/>
      <c r="D1" s="348"/>
      <c r="E1" s="348"/>
      <c r="F1" s="348"/>
      <c r="G1" s="348"/>
      <c r="H1" s="348"/>
      <c r="I1" s="348"/>
      <c r="J1" s="349"/>
      <c r="K1" s="1" t="s">
        <v>0</v>
      </c>
      <c r="L1" s="1" t="s">
        <v>1</v>
      </c>
      <c r="M1" s="1" t="s">
        <v>2</v>
      </c>
      <c r="P1" s="3" t="s">
        <v>3</v>
      </c>
    </row>
    <row r="2" spans="1:18" ht="24.6" customHeight="1" x14ac:dyDescent="0.2">
      <c r="A2" s="350"/>
      <c r="B2" s="353" t="s">
        <v>4</v>
      </c>
      <c r="C2" s="354"/>
      <c r="D2" s="354"/>
      <c r="E2" s="354"/>
      <c r="F2" s="354"/>
      <c r="G2" s="354"/>
      <c r="H2" s="355"/>
      <c r="I2" s="359" t="s">
        <v>882</v>
      </c>
      <c r="J2" s="360"/>
      <c r="K2" s="1" t="s">
        <v>6</v>
      </c>
      <c r="L2" s="1" t="s">
        <v>7</v>
      </c>
      <c r="M2" s="1" t="s">
        <v>8</v>
      </c>
      <c r="P2" s="3" t="s">
        <v>9</v>
      </c>
    </row>
    <row r="3" spans="1:18" ht="24.6" customHeight="1" x14ac:dyDescent="0.2">
      <c r="A3" s="351"/>
      <c r="B3" s="356"/>
      <c r="C3" s="357"/>
      <c r="D3" s="357"/>
      <c r="E3" s="357"/>
      <c r="F3" s="357"/>
      <c r="G3" s="357"/>
      <c r="H3" s="358"/>
      <c r="I3" s="361" t="s">
        <v>10</v>
      </c>
      <c r="J3" s="362"/>
      <c r="K3" s="1" t="s">
        <v>11</v>
      </c>
      <c r="L3" s="1"/>
      <c r="M3" s="1" t="s">
        <v>12</v>
      </c>
      <c r="P3" s="3" t="s">
        <v>13</v>
      </c>
    </row>
    <row r="4" spans="1:18" ht="24.6" customHeight="1" thickBot="1" x14ac:dyDescent="0.25">
      <c r="A4" s="352"/>
      <c r="B4" s="363" t="s">
        <v>14</v>
      </c>
      <c r="C4" s="364"/>
      <c r="D4" s="364"/>
      <c r="E4" s="364"/>
      <c r="F4" s="364"/>
      <c r="G4" s="364"/>
      <c r="H4" s="365"/>
      <c r="I4" s="366" t="s">
        <v>15</v>
      </c>
      <c r="J4" s="367"/>
      <c r="M4" s="1" t="s">
        <v>16</v>
      </c>
      <c r="P4" s="3" t="s">
        <v>1</v>
      </c>
    </row>
    <row r="5" spans="1:18" ht="13.35" customHeight="1" thickBot="1" x14ac:dyDescent="0.25">
      <c r="A5" s="103"/>
      <c r="B5" s="4"/>
      <c r="C5" s="4"/>
      <c r="D5" s="4"/>
      <c r="E5" s="4"/>
      <c r="F5" s="4"/>
      <c r="G5" s="4"/>
      <c r="H5" s="4"/>
      <c r="I5" s="4"/>
      <c r="J5" s="5"/>
      <c r="M5" s="1"/>
      <c r="P5" s="3" t="s">
        <v>7</v>
      </c>
    </row>
    <row r="6" spans="1:18" ht="27" customHeight="1" thickBot="1" x14ac:dyDescent="0.25">
      <c r="A6" s="368" t="s">
        <v>17</v>
      </c>
      <c r="B6" s="369"/>
      <c r="C6" s="369"/>
      <c r="D6" s="369"/>
      <c r="E6" s="369"/>
      <c r="F6" s="369"/>
      <c r="G6" s="369"/>
      <c r="H6" s="369"/>
      <c r="I6" s="369"/>
      <c r="J6" s="370"/>
    </row>
    <row r="7" spans="1:18" s="8" customFormat="1" ht="34.35" customHeight="1" x14ac:dyDescent="0.2">
      <c r="A7" s="100" t="s">
        <v>18</v>
      </c>
      <c r="B7" s="371" t="s">
        <v>19</v>
      </c>
      <c r="C7" s="371"/>
      <c r="D7" s="371"/>
      <c r="E7" s="371"/>
      <c r="F7" s="371"/>
      <c r="G7" s="371"/>
      <c r="H7" s="371"/>
      <c r="I7" s="101" t="s">
        <v>20</v>
      </c>
      <c r="J7" s="144" t="s">
        <v>3</v>
      </c>
      <c r="M7" s="9"/>
    </row>
    <row r="8" spans="1:18" s="8" customFormat="1" ht="34.35" customHeight="1" thickBot="1" x14ac:dyDescent="0.25">
      <c r="A8" s="10" t="s">
        <v>21</v>
      </c>
      <c r="B8" s="372" t="s">
        <v>887</v>
      </c>
      <c r="C8" s="373"/>
      <c r="D8" s="373"/>
      <c r="E8" s="373"/>
      <c r="F8" s="373"/>
      <c r="G8" s="373"/>
      <c r="H8" s="374"/>
      <c r="I8" s="11" t="s">
        <v>22</v>
      </c>
      <c r="J8" s="145" t="s">
        <v>1</v>
      </c>
      <c r="M8" s="9"/>
    </row>
    <row r="9" spans="1:18" ht="13.5" thickBot="1" x14ac:dyDescent="0.25">
      <c r="A9" s="375"/>
      <c r="B9" s="376"/>
      <c r="C9" s="376"/>
      <c r="D9" s="376"/>
      <c r="E9" s="376"/>
      <c r="F9" s="376"/>
      <c r="G9" s="376"/>
      <c r="H9" s="376"/>
      <c r="I9" s="376"/>
      <c r="J9" s="377"/>
    </row>
    <row r="10" spans="1:18" ht="78" customHeight="1" x14ac:dyDescent="0.2">
      <c r="A10" s="100" t="s">
        <v>23</v>
      </c>
      <c r="B10" s="551" t="s">
        <v>772</v>
      </c>
      <c r="C10" s="552"/>
      <c r="D10" s="552"/>
      <c r="E10" s="552"/>
      <c r="F10" s="553"/>
      <c r="G10" s="101" t="s">
        <v>24</v>
      </c>
      <c r="H10" s="381" t="s">
        <v>771</v>
      </c>
      <c r="I10" s="382"/>
      <c r="J10" s="383"/>
    </row>
    <row r="11" spans="1:18" ht="148.5" customHeight="1" x14ac:dyDescent="0.2">
      <c r="A11" s="105" t="s">
        <v>25</v>
      </c>
      <c r="B11" s="384" t="s">
        <v>52</v>
      </c>
      <c r="C11" s="385"/>
      <c r="D11" s="385"/>
      <c r="E11" s="385"/>
      <c r="F11" s="386"/>
      <c r="G11" s="106" t="s">
        <v>26</v>
      </c>
      <c r="H11" s="381" t="s">
        <v>773</v>
      </c>
      <c r="I11" s="382"/>
      <c r="J11" s="383"/>
    </row>
    <row r="12" spans="1:18" ht="124.5" customHeight="1" x14ac:dyDescent="0.2">
      <c r="A12" s="105" t="s">
        <v>27</v>
      </c>
      <c r="B12" s="387" t="s">
        <v>774</v>
      </c>
      <c r="C12" s="388"/>
      <c r="D12" s="388"/>
      <c r="E12" s="388"/>
      <c r="F12" s="389"/>
      <c r="G12" s="106" t="s">
        <v>28</v>
      </c>
      <c r="H12" s="381" t="s">
        <v>746</v>
      </c>
      <c r="I12" s="382"/>
      <c r="J12" s="383"/>
    </row>
    <row r="13" spans="1:18" ht="69.95" customHeight="1" x14ac:dyDescent="0.2">
      <c r="A13" s="105" t="s">
        <v>29</v>
      </c>
      <c r="B13" s="387" t="s">
        <v>775</v>
      </c>
      <c r="C13" s="388"/>
      <c r="D13" s="388"/>
      <c r="E13" s="388"/>
      <c r="F13" s="389"/>
      <c r="G13" s="106" t="s">
        <v>30</v>
      </c>
      <c r="H13" s="390" t="s">
        <v>761</v>
      </c>
      <c r="I13" s="390"/>
      <c r="J13" s="391"/>
    </row>
    <row r="14" spans="1:18" ht="69.95" customHeight="1" x14ac:dyDescent="0.2">
      <c r="A14" s="105" t="s">
        <v>31</v>
      </c>
      <c r="B14" s="387" t="s">
        <v>776</v>
      </c>
      <c r="C14" s="388"/>
      <c r="D14" s="388"/>
      <c r="E14" s="388"/>
      <c r="F14" s="389"/>
      <c r="G14" s="106" t="s">
        <v>32</v>
      </c>
      <c r="H14" s="390" t="s">
        <v>33</v>
      </c>
      <c r="I14" s="390"/>
      <c r="J14" s="391"/>
      <c r="P14" s="8"/>
      <c r="Q14" s="8"/>
      <c r="R14" s="8"/>
    </row>
    <row r="15" spans="1:18" ht="23.45" customHeight="1" x14ac:dyDescent="0.2">
      <c r="A15" s="392" t="s">
        <v>34</v>
      </c>
      <c r="B15" s="393" t="s">
        <v>831</v>
      </c>
      <c r="C15" s="394"/>
      <c r="D15" s="397" t="s">
        <v>35</v>
      </c>
      <c r="E15" s="397"/>
      <c r="F15" s="461">
        <v>0.03</v>
      </c>
      <c r="G15" s="398" t="s">
        <v>36</v>
      </c>
      <c r="H15" s="12" t="s">
        <v>37</v>
      </c>
      <c r="I15" s="12" t="s">
        <v>38</v>
      </c>
      <c r="J15" s="13" t="s">
        <v>39</v>
      </c>
      <c r="P15" s="14"/>
      <c r="Q15" s="14"/>
      <c r="R15" s="14"/>
    </row>
    <row r="16" spans="1:18" ht="51.6" customHeight="1" x14ac:dyDescent="0.2">
      <c r="A16" s="392"/>
      <c r="B16" s="395"/>
      <c r="C16" s="396"/>
      <c r="D16" s="397"/>
      <c r="E16" s="397"/>
      <c r="F16" s="390"/>
      <c r="G16" s="399"/>
      <c r="H16" s="110" t="s">
        <v>924</v>
      </c>
      <c r="I16" s="111" t="s">
        <v>925</v>
      </c>
      <c r="J16" s="112" t="s">
        <v>926</v>
      </c>
      <c r="P16" s="14"/>
      <c r="Q16" s="14"/>
      <c r="R16" s="14"/>
    </row>
    <row r="17" spans="1:16" ht="13.5" thickBot="1" x14ac:dyDescent="0.25">
      <c r="A17" s="403"/>
      <c r="B17" s="404"/>
      <c r="C17" s="404"/>
      <c r="D17" s="404"/>
      <c r="E17" s="404"/>
      <c r="F17" s="404"/>
      <c r="G17" s="404"/>
      <c r="H17" s="404"/>
      <c r="I17" s="404"/>
      <c r="J17" s="405"/>
    </row>
    <row r="18" spans="1:16" ht="13.5" thickBot="1" x14ac:dyDescent="0.25">
      <c r="A18" s="406"/>
      <c r="B18" s="407"/>
      <c r="C18" s="407"/>
      <c r="D18" s="407"/>
      <c r="E18" s="407"/>
      <c r="F18" s="407"/>
      <c r="G18" s="407"/>
      <c r="H18" s="407"/>
      <c r="I18" s="407"/>
      <c r="J18" s="408"/>
    </row>
    <row r="19" spans="1:16" ht="24.6" customHeight="1" x14ac:dyDescent="0.2">
      <c r="A19" s="350"/>
      <c r="B19" s="353" t="s">
        <v>4</v>
      </c>
      <c r="C19" s="354"/>
      <c r="D19" s="354"/>
      <c r="E19" s="354"/>
      <c r="F19" s="354"/>
      <c r="G19" s="354"/>
      <c r="H19" s="355"/>
      <c r="I19" s="359" t="s">
        <v>882</v>
      </c>
      <c r="J19" s="360"/>
      <c r="K19" s="1" t="s">
        <v>6</v>
      </c>
      <c r="L19" s="1" t="s">
        <v>7</v>
      </c>
      <c r="M19" s="1" t="s">
        <v>8</v>
      </c>
      <c r="P19" s="3" t="s">
        <v>9</v>
      </c>
    </row>
    <row r="20" spans="1:16" ht="24.6" customHeight="1" x14ac:dyDescent="0.2">
      <c r="A20" s="351"/>
      <c r="B20" s="356"/>
      <c r="C20" s="357"/>
      <c r="D20" s="357"/>
      <c r="E20" s="357"/>
      <c r="F20" s="357"/>
      <c r="G20" s="357"/>
      <c r="H20" s="358"/>
      <c r="I20" s="361" t="s">
        <v>10</v>
      </c>
      <c r="J20" s="362"/>
      <c r="K20" s="1" t="s">
        <v>11</v>
      </c>
      <c r="L20" s="1"/>
      <c r="M20" s="1" t="s">
        <v>12</v>
      </c>
      <c r="P20" s="3" t="s">
        <v>13</v>
      </c>
    </row>
    <row r="21" spans="1:16" ht="24.6" customHeight="1" thickBot="1" x14ac:dyDescent="0.25">
      <c r="A21" s="352"/>
      <c r="B21" s="363" t="s">
        <v>14</v>
      </c>
      <c r="C21" s="364"/>
      <c r="D21" s="364"/>
      <c r="E21" s="364"/>
      <c r="F21" s="364"/>
      <c r="G21" s="364"/>
      <c r="H21" s="365"/>
      <c r="I21" s="366" t="s">
        <v>15</v>
      </c>
      <c r="J21" s="367"/>
      <c r="M21" s="1" t="s">
        <v>16</v>
      </c>
      <c r="P21" s="3" t="s">
        <v>1</v>
      </c>
    </row>
    <row r="22" spans="1:16" ht="24.95" customHeight="1" thickBot="1" x14ac:dyDescent="0.25">
      <c r="A22" s="410" t="s">
        <v>40</v>
      </c>
      <c r="B22" s="411"/>
      <c r="C22" s="411"/>
      <c r="D22" s="411"/>
      <c r="E22" s="411"/>
      <c r="F22" s="411"/>
      <c r="G22" s="411"/>
      <c r="H22" s="411"/>
      <c r="I22" s="411"/>
      <c r="J22" s="412"/>
    </row>
    <row r="23" spans="1:16" ht="42" customHeight="1" x14ac:dyDescent="0.2">
      <c r="A23" s="15" t="s">
        <v>41</v>
      </c>
      <c r="B23" s="99" t="s">
        <v>35</v>
      </c>
      <c r="C23" s="99" t="s">
        <v>42</v>
      </c>
      <c r="D23" s="16" t="s">
        <v>43</v>
      </c>
      <c r="E23" s="413" t="s">
        <v>44</v>
      </c>
      <c r="F23" s="414"/>
      <c r="G23" s="413" t="s">
        <v>45</v>
      </c>
      <c r="H23" s="414"/>
      <c r="I23" s="17" t="s">
        <v>46</v>
      </c>
      <c r="J23" s="18" t="s">
        <v>47</v>
      </c>
    </row>
    <row r="24" spans="1:16" ht="116.25" customHeight="1" thickBot="1" x14ac:dyDescent="0.25">
      <c r="A24" s="330" t="s">
        <v>902</v>
      </c>
      <c r="B24" s="113">
        <f>$F$15</f>
        <v>0.03</v>
      </c>
      <c r="C24" s="322">
        <f>'MATRIZ INDICADORES FINACIEROS'!I24:I25</f>
        <v>2.0115821528499372E-2</v>
      </c>
      <c r="D24" s="113">
        <f>+C24/B24</f>
        <v>0.67052738428331238</v>
      </c>
      <c r="E24" s="549" t="s">
        <v>951</v>
      </c>
      <c r="F24" s="549"/>
      <c r="G24" s="464" t="s">
        <v>53</v>
      </c>
      <c r="H24" s="464"/>
      <c r="I24" s="109" t="s">
        <v>57</v>
      </c>
      <c r="J24" s="331">
        <v>45381</v>
      </c>
    </row>
    <row r="25" spans="1:16" s="19" customFormat="1" ht="121.5" customHeight="1" thickBot="1" x14ac:dyDescent="0.25">
      <c r="A25" s="330" t="s">
        <v>906</v>
      </c>
      <c r="B25" s="113">
        <f t="shared" ref="B25:B27" si="0">$F$15</f>
        <v>0.03</v>
      </c>
      <c r="C25" s="323">
        <f>'MATRIZ INDICADORES FINACIEROS'!M24</f>
        <v>3.6558443883325902E-2</v>
      </c>
      <c r="D25" s="113">
        <f>+C25/B25</f>
        <v>1.2186147961108633</v>
      </c>
      <c r="E25" s="549" t="s">
        <v>952</v>
      </c>
      <c r="F25" s="549"/>
      <c r="G25" s="550" t="s">
        <v>53</v>
      </c>
      <c r="H25" s="550"/>
      <c r="I25" s="108" t="s">
        <v>57</v>
      </c>
      <c r="J25" s="331">
        <v>45473</v>
      </c>
    </row>
    <row r="26" spans="1:16" s="19" customFormat="1" ht="108.75" customHeight="1" thickBot="1" x14ac:dyDescent="0.25">
      <c r="A26" s="330" t="s">
        <v>910</v>
      </c>
      <c r="B26" s="113">
        <f t="shared" si="0"/>
        <v>0.03</v>
      </c>
      <c r="C26" s="323">
        <f>'MATRIZ INDICADORES FINACIEROS'!Q24</f>
        <v>0.12904280314649186</v>
      </c>
      <c r="D26" s="113">
        <f>+C26/B26</f>
        <v>4.3014267715497292</v>
      </c>
      <c r="E26" s="549" t="s">
        <v>978</v>
      </c>
      <c r="F26" s="549"/>
      <c r="G26" s="550" t="s">
        <v>53</v>
      </c>
      <c r="H26" s="550"/>
      <c r="I26" s="109" t="s">
        <v>57</v>
      </c>
      <c r="J26" s="331">
        <v>45565</v>
      </c>
    </row>
    <row r="27" spans="1:16" s="19" customFormat="1" ht="106.5" customHeight="1" thickBot="1" x14ac:dyDescent="0.25">
      <c r="A27" s="330" t="s">
        <v>914</v>
      </c>
      <c r="B27" s="113">
        <f t="shared" si="0"/>
        <v>0.03</v>
      </c>
      <c r="C27" s="323">
        <f>'MATRIZ INDICADORES FINACIEROS'!U24</f>
        <v>7.3066544643560452E-2</v>
      </c>
      <c r="D27" s="113">
        <f>+C27/B27</f>
        <v>2.4355514881186817</v>
      </c>
      <c r="E27" s="549" t="s">
        <v>979</v>
      </c>
      <c r="F27" s="549"/>
      <c r="G27" s="550" t="s">
        <v>53</v>
      </c>
      <c r="H27" s="550"/>
      <c r="I27" s="109" t="s">
        <v>57</v>
      </c>
      <c r="J27" s="331">
        <v>45657</v>
      </c>
    </row>
    <row r="28" spans="1:16" ht="12.6" customHeight="1" thickBot="1" x14ac:dyDescent="0.25"/>
    <row r="29" spans="1:16" ht="24.6" customHeight="1" x14ac:dyDescent="0.2">
      <c r="A29" s="350"/>
      <c r="B29" s="353" t="s">
        <v>4</v>
      </c>
      <c r="C29" s="354"/>
      <c r="D29" s="354"/>
      <c r="E29" s="354"/>
      <c r="F29" s="354"/>
      <c r="G29" s="354"/>
      <c r="H29" s="355"/>
      <c r="I29" s="359" t="s">
        <v>882</v>
      </c>
      <c r="J29" s="360"/>
      <c r="K29" s="1" t="s">
        <v>6</v>
      </c>
      <c r="L29" s="1" t="s">
        <v>7</v>
      </c>
      <c r="M29" s="1" t="s">
        <v>8</v>
      </c>
      <c r="P29" s="3" t="s">
        <v>9</v>
      </c>
    </row>
    <row r="30" spans="1:16" ht="24.6" customHeight="1" x14ac:dyDescent="0.2">
      <c r="A30" s="351"/>
      <c r="B30" s="356"/>
      <c r="C30" s="357"/>
      <c r="D30" s="357"/>
      <c r="E30" s="357"/>
      <c r="F30" s="357"/>
      <c r="G30" s="357"/>
      <c r="H30" s="358"/>
      <c r="I30" s="361" t="s">
        <v>10</v>
      </c>
      <c r="J30" s="362"/>
      <c r="K30" s="1" t="s">
        <v>11</v>
      </c>
      <c r="L30" s="1"/>
      <c r="M30" s="1" t="s">
        <v>12</v>
      </c>
      <c r="P30" s="3" t="s">
        <v>13</v>
      </c>
    </row>
    <row r="31" spans="1:16" ht="24.6" customHeight="1" thickBot="1" x14ac:dyDescent="0.25">
      <c r="A31" s="352"/>
      <c r="B31" s="363" t="s">
        <v>14</v>
      </c>
      <c r="C31" s="364"/>
      <c r="D31" s="364"/>
      <c r="E31" s="364"/>
      <c r="F31" s="364"/>
      <c r="G31" s="364"/>
      <c r="H31" s="365"/>
      <c r="I31" s="366" t="s">
        <v>15</v>
      </c>
      <c r="J31" s="367"/>
      <c r="M31" s="1" t="s">
        <v>16</v>
      </c>
      <c r="P31" s="3" t="s">
        <v>1</v>
      </c>
    </row>
    <row r="32" spans="1:16" ht="24.95" customHeight="1" thickBot="1" x14ac:dyDescent="0.25">
      <c r="A32" s="410" t="s">
        <v>49</v>
      </c>
      <c r="B32" s="411"/>
      <c r="C32" s="411"/>
      <c r="D32" s="411"/>
      <c r="E32" s="411"/>
      <c r="F32" s="411"/>
      <c r="G32" s="411"/>
      <c r="H32" s="411"/>
      <c r="I32" s="411"/>
      <c r="J32" s="412"/>
    </row>
    <row r="33" spans="1:10" ht="24.95" customHeight="1" x14ac:dyDescent="0.2">
      <c r="A33" s="102"/>
      <c r="B33" s="26"/>
      <c r="C33" s="26"/>
      <c r="D33" s="26"/>
      <c r="E33" s="26"/>
      <c r="F33" s="26"/>
      <c r="G33" s="26"/>
      <c r="H33" s="26"/>
      <c r="I33" s="26"/>
      <c r="J33" s="27"/>
    </row>
    <row r="34" spans="1:10" ht="24.95" customHeight="1" x14ac:dyDescent="0.2">
      <c r="A34" s="103"/>
      <c r="B34" s="28"/>
      <c r="C34" s="28"/>
      <c r="D34" s="28"/>
      <c r="E34" s="28"/>
      <c r="F34" s="28"/>
      <c r="G34" s="28"/>
      <c r="H34" s="28"/>
      <c r="I34" s="28"/>
      <c r="J34" s="22"/>
    </row>
    <row r="35" spans="1:10" ht="24.95" customHeight="1" x14ac:dyDescent="0.2">
      <c r="A35" s="103"/>
      <c r="B35" s="28"/>
      <c r="C35" s="28"/>
      <c r="D35" s="28"/>
      <c r="E35" s="28"/>
      <c r="F35" s="28"/>
      <c r="G35" s="28"/>
      <c r="H35" s="28"/>
      <c r="I35" s="28"/>
      <c r="J35" s="22"/>
    </row>
    <row r="36" spans="1:10" ht="24.95" customHeight="1" x14ac:dyDescent="0.2">
      <c r="A36" s="103"/>
      <c r="B36" s="28"/>
      <c r="C36" s="28"/>
      <c r="D36" s="28"/>
      <c r="E36" s="28"/>
      <c r="F36" s="28"/>
      <c r="G36" s="28"/>
      <c r="H36" s="28"/>
      <c r="I36" s="28"/>
      <c r="J36" s="22"/>
    </row>
    <row r="37" spans="1:10" ht="24.95" customHeight="1" x14ac:dyDescent="0.2">
      <c r="A37" s="103"/>
      <c r="B37" s="28"/>
      <c r="C37" s="28"/>
      <c r="D37" s="28"/>
      <c r="E37" s="28"/>
      <c r="F37" s="28"/>
      <c r="G37" s="28"/>
      <c r="H37" s="28"/>
      <c r="I37" s="28"/>
      <c r="J37" s="22"/>
    </row>
    <row r="38" spans="1:10" ht="24.95" customHeight="1" x14ac:dyDescent="0.2">
      <c r="A38" s="103"/>
      <c r="B38" s="28"/>
      <c r="C38" s="28"/>
      <c r="D38" s="28"/>
      <c r="E38" s="28"/>
      <c r="F38" s="28"/>
      <c r="G38" s="28"/>
      <c r="H38" s="28"/>
      <c r="I38" s="28"/>
      <c r="J38" s="22"/>
    </row>
    <row r="39" spans="1:10" ht="24.95" customHeight="1" x14ac:dyDescent="0.2">
      <c r="A39" s="103"/>
      <c r="B39" s="28"/>
      <c r="C39" s="28"/>
      <c r="D39" s="28"/>
      <c r="E39" s="28"/>
      <c r="F39" s="28"/>
      <c r="G39" s="28"/>
      <c r="H39" s="28"/>
      <c r="I39" s="28"/>
      <c r="J39" s="22"/>
    </row>
    <row r="40" spans="1:10" ht="24.95" customHeight="1" x14ac:dyDescent="0.2">
      <c r="A40" s="103"/>
      <c r="B40" s="28"/>
      <c r="C40" s="28"/>
      <c r="D40" s="28"/>
      <c r="E40" s="28"/>
      <c r="F40" s="28"/>
      <c r="G40" s="28"/>
      <c r="H40" s="28"/>
      <c r="I40" s="28"/>
      <c r="J40" s="22"/>
    </row>
    <row r="41" spans="1:10" ht="24.95" customHeight="1" x14ac:dyDescent="0.2">
      <c r="A41" s="103"/>
      <c r="B41" s="28"/>
      <c r="C41" s="28"/>
      <c r="D41" s="28"/>
      <c r="E41" s="28"/>
      <c r="F41" s="28"/>
      <c r="G41" s="28"/>
      <c r="H41" s="28"/>
      <c r="I41" s="28"/>
      <c r="J41" s="22"/>
    </row>
    <row r="42" spans="1:10" x14ac:dyDescent="0.2">
      <c r="A42" s="103"/>
      <c r="B42" s="28"/>
      <c r="C42" s="28"/>
      <c r="D42" s="28"/>
      <c r="E42" s="28"/>
      <c r="F42" s="28"/>
      <c r="G42" s="28"/>
      <c r="H42" s="28"/>
      <c r="I42" s="28"/>
      <c r="J42" s="22"/>
    </row>
    <row r="43" spans="1:10" x14ac:dyDescent="0.2">
      <c r="A43" s="103"/>
      <c r="B43" s="28"/>
      <c r="C43" s="28"/>
      <c r="D43" s="28"/>
      <c r="E43" s="28"/>
      <c r="F43" s="28"/>
      <c r="G43" s="28"/>
      <c r="H43" s="28"/>
      <c r="I43" s="28"/>
      <c r="J43" s="22"/>
    </row>
    <row r="44" spans="1:10" x14ac:dyDescent="0.2">
      <c r="A44" s="103"/>
      <c r="B44" s="28"/>
      <c r="C44" s="28"/>
      <c r="D44" s="28"/>
      <c r="E44" s="28"/>
      <c r="F44" s="28"/>
      <c r="G44" s="28"/>
      <c r="H44" s="28"/>
      <c r="I44" s="28"/>
      <c r="J44" s="22"/>
    </row>
    <row r="45" spans="1:10" x14ac:dyDescent="0.2">
      <c r="A45" s="103"/>
      <c r="B45" s="28"/>
      <c r="C45" s="28"/>
      <c r="D45" s="28"/>
      <c r="E45" s="28"/>
      <c r="F45" s="28"/>
      <c r="G45" s="28"/>
      <c r="H45" s="28"/>
      <c r="I45" s="28"/>
      <c r="J45" s="22"/>
    </row>
    <row r="46" spans="1:10" x14ac:dyDescent="0.2">
      <c r="A46" s="103"/>
      <c r="B46" s="28"/>
      <c r="C46" s="28"/>
      <c r="D46" s="28"/>
      <c r="E46" s="28"/>
      <c r="F46" s="28"/>
      <c r="G46" s="28"/>
      <c r="H46" s="28"/>
      <c r="I46" s="28"/>
      <c r="J46" s="22"/>
    </row>
    <row r="47" spans="1:10" x14ac:dyDescent="0.2">
      <c r="A47" s="103"/>
      <c r="B47" s="28"/>
      <c r="C47" s="28"/>
      <c r="D47" s="28"/>
      <c r="E47" s="28"/>
      <c r="F47" s="28"/>
      <c r="G47" s="28"/>
      <c r="H47" s="28"/>
      <c r="I47" s="28"/>
      <c r="J47" s="22"/>
    </row>
    <row r="48" spans="1:10" x14ac:dyDescent="0.2">
      <c r="A48" s="103"/>
      <c r="B48" s="28"/>
      <c r="C48" s="28"/>
      <c r="D48" s="28"/>
      <c r="E48" s="28"/>
      <c r="F48" s="28"/>
      <c r="G48" s="28"/>
      <c r="H48" s="28"/>
      <c r="I48" s="28"/>
      <c r="J48" s="22"/>
    </row>
    <row r="49" spans="1:10" x14ac:dyDescent="0.2">
      <c r="A49" s="103"/>
      <c r="B49" s="28"/>
      <c r="C49" s="28"/>
      <c r="D49" s="28"/>
      <c r="E49" s="28"/>
      <c r="F49" s="28"/>
      <c r="G49" s="28"/>
      <c r="H49" s="28"/>
      <c r="I49" s="28"/>
      <c r="J49" s="22"/>
    </row>
    <row r="50" spans="1:10" x14ac:dyDescent="0.2">
      <c r="A50" s="103"/>
      <c r="B50" s="28"/>
      <c r="C50" s="28"/>
      <c r="D50" s="28"/>
      <c r="E50" s="28"/>
      <c r="F50" s="28"/>
      <c r="G50" s="28"/>
      <c r="H50" s="28"/>
      <c r="I50" s="28"/>
      <c r="J50" s="22"/>
    </row>
    <row r="51" spans="1:10" x14ac:dyDescent="0.2">
      <c r="A51" s="103"/>
      <c r="B51" s="28"/>
      <c r="C51" s="28"/>
      <c r="D51" s="28"/>
      <c r="E51" s="28"/>
      <c r="F51" s="28"/>
      <c r="G51" s="28"/>
      <c r="H51" s="28"/>
      <c r="I51" s="28"/>
      <c r="J51" s="22"/>
    </row>
    <row r="52" spans="1:10" x14ac:dyDescent="0.2">
      <c r="A52" s="103"/>
      <c r="B52" s="28"/>
      <c r="C52" s="28"/>
      <c r="D52" s="28"/>
      <c r="E52" s="28"/>
      <c r="F52" s="28"/>
      <c r="G52" s="28"/>
      <c r="H52" s="28"/>
      <c r="I52" s="28"/>
      <c r="J52" s="22"/>
    </row>
    <row r="53" spans="1:10" x14ac:dyDescent="0.2">
      <c r="A53" s="103"/>
      <c r="B53" s="28"/>
      <c r="C53" s="28"/>
      <c r="D53" s="28"/>
      <c r="E53" s="28"/>
      <c r="F53" s="28"/>
      <c r="G53" s="28"/>
      <c r="H53" s="28"/>
      <c r="I53" s="28"/>
      <c r="J53" s="22"/>
    </row>
    <row r="54" spans="1:10" x14ac:dyDescent="0.2">
      <c r="A54" s="103"/>
      <c r="B54" s="28"/>
      <c r="C54" s="28"/>
      <c r="D54" s="28"/>
      <c r="E54" s="28"/>
      <c r="F54" s="28"/>
      <c r="G54" s="28"/>
      <c r="H54" s="28"/>
      <c r="I54" s="28"/>
      <c r="J54" s="22"/>
    </row>
    <row r="55" spans="1:10" ht="13.5" thickBot="1" x14ac:dyDescent="0.25">
      <c r="A55" s="104"/>
      <c r="B55" s="29"/>
      <c r="C55" s="29"/>
      <c r="D55" s="29"/>
      <c r="E55" s="29"/>
      <c r="F55" s="29"/>
      <c r="G55" s="29"/>
      <c r="H55" s="29"/>
      <c r="I55" s="29"/>
      <c r="J55" s="30"/>
    </row>
  </sheetData>
  <mergeCells count="52">
    <mergeCell ref="E26:F26"/>
    <mergeCell ref="G26:H26"/>
    <mergeCell ref="E27:F27"/>
    <mergeCell ref="G27:H27"/>
    <mergeCell ref="A32:J32"/>
    <mergeCell ref="A29:A31"/>
    <mergeCell ref="B29:H30"/>
    <mergeCell ref="I29:J29"/>
    <mergeCell ref="I30:J30"/>
    <mergeCell ref="B31:H31"/>
    <mergeCell ref="I31:J31"/>
    <mergeCell ref="E25:F25"/>
    <mergeCell ref="G25:H25"/>
    <mergeCell ref="A17:J17"/>
    <mergeCell ref="A18:J18"/>
    <mergeCell ref="A19:A21"/>
    <mergeCell ref="B19:H20"/>
    <mergeCell ref="I19:J19"/>
    <mergeCell ref="I20:J20"/>
    <mergeCell ref="B21:H21"/>
    <mergeCell ref="I21:J21"/>
    <mergeCell ref="A22:J22"/>
    <mergeCell ref="E23:F23"/>
    <mergeCell ref="G23:H23"/>
    <mergeCell ref="E24:F24"/>
    <mergeCell ref="G24:H24"/>
    <mergeCell ref="B14:F14"/>
    <mergeCell ref="H14:J14"/>
    <mergeCell ref="A15:A16"/>
    <mergeCell ref="B15:C16"/>
    <mergeCell ref="D15:E16"/>
    <mergeCell ref="F15:F16"/>
    <mergeCell ref="G15:G16"/>
    <mergeCell ref="B11:F11"/>
    <mergeCell ref="H11:J11"/>
    <mergeCell ref="B12:F12"/>
    <mergeCell ref="H12:J12"/>
    <mergeCell ref="B13:F13"/>
    <mergeCell ref="H13:J13"/>
    <mergeCell ref="A6:J6"/>
    <mergeCell ref="B7:H7"/>
    <mergeCell ref="B8:H8"/>
    <mergeCell ref="A9:J9"/>
    <mergeCell ref="B10:F10"/>
    <mergeCell ref="H10:J10"/>
    <mergeCell ref="A1:J1"/>
    <mergeCell ref="A2:A4"/>
    <mergeCell ref="B2:H3"/>
    <mergeCell ref="I2:J2"/>
    <mergeCell ref="I3:J3"/>
    <mergeCell ref="B4:H4"/>
    <mergeCell ref="I4:J4"/>
  </mergeCells>
  <dataValidations count="3">
    <dataValidation allowBlank="1" showInputMessage="1" showErrorMessage="1" errorTitle="Seleccionar un valor de la lista" sqref="WVM983056:WVM983067 E65552:E65563 JA65552:JA65563 SW65552:SW65563 ACS65552:ACS65563 AMO65552:AMO65563 AWK65552:AWK65563 BGG65552:BGG65563 BQC65552:BQC65563 BZY65552:BZY65563 CJU65552:CJU65563 CTQ65552:CTQ65563 DDM65552:DDM65563 DNI65552:DNI65563 DXE65552:DXE65563 EHA65552:EHA65563 EQW65552:EQW65563 FAS65552:FAS65563 FKO65552:FKO65563 FUK65552:FUK65563 GEG65552:GEG65563 GOC65552:GOC65563 GXY65552:GXY65563 HHU65552:HHU65563 HRQ65552:HRQ65563 IBM65552:IBM65563 ILI65552:ILI65563 IVE65552:IVE65563 JFA65552:JFA65563 JOW65552:JOW65563 JYS65552:JYS65563 KIO65552:KIO65563 KSK65552:KSK65563 LCG65552:LCG65563 LMC65552:LMC65563 LVY65552:LVY65563 MFU65552:MFU65563 MPQ65552:MPQ65563 MZM65552:MZM65563 NJI65552:NJI65563 NTE65552:NTE65563 ODA65552:ODA65563 OMW65552:OMW65563 OWS65552:OWS65563 PGO65552:PGO65563 PQK65552:PQK65563 QAG65552:QAG65563 QKC65552:QKC65563 QTY65552:QTY65563 RDU65552:RDU65563 RNQ65552:RNQ65563 RXM65552:RXM65563 SHI65552:SHI65563 SRE65552:SRE65563 TBA65552:TBA65563 TKW65552:TKW65563 TUS65552:TUS65563 UEO65552:UEO65563 UOK65552:UOK65563 UYG65552:UYG65563 VIC65552:VIC65563 VRY65552:VRY65563 WBU65552:WBU65563 WLQ65552:WLQ65563 WVM65552:WVM65563 E131088:E131099 JA131088:JA131099 SW131088:SW131099 ACS131088:ACS131099 AMO131088:AMO131099 AWK131088:AWK131099 BGG131088:BGG131099 BQC131088:BQC131099 BZY131088:BZY131099 CJU131088:CJU131099 CTQ131088:CTQ131099 DDM131088:DDM131099 DNI131088:DNI131099 DXE131088:DXE131099 EHA131088:EHA131099 EQW131088:EQW131099 FAS131088:FAS131099 FKO131088:FKO131099 FUK131088:FUK131099 GEG131088:GEG131099 GOC131088:GOC131099 GXY131088:GXY131099 HHU131088:HHU131099 HRQ131088:HRQ131099 IBM131088:IBM131099 ILI131088:ILI131099 IVE131088:IVE131099 JFA131088:JFA131099 JOW131088:JOW131099 JYS131088:JYS131099 KIO131088:KIO131099 KSK131088:KSK131099 LCG131088:LCG131099 LMC131088:LMC131099 LVY131088:LVY131099 MFU131088:MFU131099 MPQ131088:MPQ131099 MZM131088:MZM131099 NJI131088:NJI131099 NTE131088:NTE131099 ODA131088:ODA131099 OMW131088:OMW131099 OWS131088:OWS131099 PGO131088:PGO131099 PQK131088:PQK131099 QAG131088:QAG131099 QKC131088:QKC131099 QTY131088:QTY131099 RDU131088:RDU131099 RNQ131088:RNQ131099 RXM131088:RXM131099 SHI131088:SHI131099 SRE131088:SRE131099 TBA131088:TBA131099 TKW131088:TKW131099 TUS131088:TUS131099 UEO131088:UEO131099 UOK131088:UOK131099 UYG131088:UYG131099 VIC131088:VIC131099 VRY131088:VRY131099 WBU131088:WBU131099 WLQ131088:WLQ131099 WVM131088:WVM131099 E196624:E196635 JA196624:JA196635 SW196624:SW196635 ACS196624:ACS196635 AMO196624:AMO196635 AWK196624:AWK196635 BGG196624:BGG196635 BQC196624:BQC196635 BZY196624:BZY196635 CJU196624:CJU196635 CTQ196624:CTQ196635 DDM196624:DDM196635 DNI196624:DNI196635 DXE196624:DXE196635 EHA196624:EHA196635 EQW196624:EQW196635 FAS196624:FAS196635 FKO196624:FKO196635 FUK196624:FUK196635 GEG196624:GEG196635 GOC196624:GOC196635 GXY196624:GXY196635 HHU196624:HHU196635 HRQ196624:HRQ196635 IBM196624:IBM196635 ILI196624:ILI196635 IVE196624:IVE196635 JFA196624:JFA196635 JOW196624:JOW196635 JYS196624:JYS196635 KIO196624:KIO196635 KSK196624:KSK196635 LCG196624:LCG196635 LMC196624:LMC196635 LVY196624:LVY196635 MFU196624:MFU196635 MPQ196624:MPQ196635 MZM196624:MZM196635 NJI196624:NJI196635 NTE196624:NTE196635 ODA196624:ODA196635 OMW196624:OMW196635 OWS196624:OWS196635 PGO196624:PGO196635 PQK196624:PQK196635 QAG196624:QAG196635 QKC196624:QKC196635 QTY196624:QTY196635 RDU196624:RDU196635 RNQ196624:RNQ196635 RXM196624:RXM196635 SHI196624:SHI196635 SRE196624:SRE196635 TBA196624:TBA196635 TKW196624:TKW196635 TUS196624:TUS196635 UEO196624:UEO196635 UOK196624:UOK196635 UYG196624:UYG196635 VIC196624:VIC196635 VRY196624:VRY196635 WBU196624:WBU196635 WLQ196624:WLQ196635 WVM196624:WVM196635 E262160:E262171 JA262160:JA262171 SW262160:SW262171 ACS262160:ACS262171 AMO262160:AMO262171 AWK262160:AWK262171 BGG262160:BGG262171 BQC262160:BQC262171 BZY262160:BZY262171 CJU262160:CJU262171 CTQ262160:CTQ262171 DDM262160:DDM262171 DNI262160:DNI262171 DXE262160:DXE262171 EHA262160:EHA262171 EQW262160:EQW262171 FAS262160:FAS262171 FKO262160:FKO262171 FUK262160:FUK262171 GEG262160:GEG262171 GOC262160:GOC262171 GXY262160:GXY262171 HHU262160:HHU262171 HRQ262160:HRQ262171 IBM262160:IBM262171 ILI262160:ILI262171 IVE262160:IVE262171 JFA262160:JFA262171 JOW262160:JOW262171 JYS262160:JYS262171 KIO262160:KIO262171 KSK262160:KSK262171 LCG262160:LCG262171 LMC262160:LMC262171 LVY262160:LVY262171 MFU262160:MFU262171 MPQ262160:MPQ262171 MZM262160:MZM262171 NJI262160:NJI262171 NTE262160:NTE262171 ODA262160:ODA262171 OMW262160:OMW262171 OWS262160:OWS262171 PGO262160:PGO262171 PQK262160:PQK262171 QAG262160:QAG262171 QKC262160:QKC262171 QTY262160:QTY262171 RDU262160:RDU262171 RNQ262160:RNQ262171 RXM262160:RXM262171 SHI262160:SHI262171 SRE262160:SRE262171 TBA262160:TBA262171 TKW262160:TKW262171 TUS262160:TUS262171 UEO262160:UEO262171 UOK262160:UOK262171 UYG262160:UYG262171 VIC262160:VIC262171 VRY262160:VRY262171 WBU262160:WBU262171 WLQ262160:WLQ262171 WVM262160:WVM262171 E327696:E327707 JA327696:JA327707 SW327696:SW327707 ACS327696:ACS327707 AMO327696:AMO327707 AWK327696:AWK327707 BGG327696:BGG327707 BQC327696:BQC327707 BZY327696:BZY327707 CJU327696:CJU327707 CTQ327696:CTQ327707 DDM327696:DDM327707 DNI327696:DNI327707 DXE327696:DXE327707 EHA327696:EHA327707 EQW327696:EQW327707 FAS327696:FAS327707 FKO327696:FKO327707 FUK327696:FUK327707 GEG327696:GEG327707 GOC327696:GOC327707 GXY327696:GXY327707 HHU327696:HHU327707 HRQ327696:HRQ327707 IBM327696:IBM327707 ILI327696:ILI327707 IVE327696:IVE327707 JFA327696:JFA327707 JOW327696:JOW327707 JYS327696:JYS327707 KIO327696:KIO327707 KSK327696:KSK327707 LCG327696:LCG327707 LMC327696:LMC327707 LVY327696:LVY327707 MFU327696:MFU327707 MPQ327696:MPQ327707 MZM327696:MZM327707 NJI327696:NJI327707 NTE327696:NTE327707 ODA327696:ODA327707 OMW327696:OMW327707 OWS327696:OWS327707 PGO327696:PGO327707 PQK327696:PQK327707 QAG327696:QAG327707 QKC327696:QKC327707 QTY327696:QTY327707 RDU327696:RDU327707 RNQ327696:RNQ327707 RXM327696:RXM327707 SHI327696:SHI327707 SRE327696:SRE327707 TBA327696:TBA327707 TKW327696:TKW327707 TUS327696:TUS327707 UEO327696:UEO327707 UOK327696:UOK327707 UYG327696:UYG327707 VIC327696:VIC327707 VRY327696:VRY327707 WBU327696:WBU327707 WLQ327696:WLQ327707 WVM327696:WVM327707 E393232:E393243 JA393232:JA393243 SW393232:SW393243 ACS393232:ACS393243 AMO393232:AMO393243 AWK393232:AWK393243 BGG393232:BGG393243 BQC393232:BQC393243 BZY393232:BZY393243 CJU393232:CJU393243 CTQ393232:CTQ393243 DDM393232:DDM393243 DNI393232:DNI393243 DXE393232:DXE393243 EHA393232:EHA393243 EQW393232:EQW393243 FAS393232:FAS393243 FKO393232:FKO393243 FUK393232:FUK393243 GEG393232:GEG393243 GOC393232:GOC393243 GXY393232:GXY393243 HHU393232:HHU393243 HRQ393232:HRQ393243 IBM393232:IBM393243 ILI393232:ILI393243 IVE393232:IVE393243 JFA393232:JFA393243 JOW393232:JOW393243 JYS393232:JYS393243 KIO393232:KIO393243 KSK393232:KSK393243 LCG393232:LCG393243 LMC393232:LMC393243 LVY393232:LVY393243 MFU393232:MFU393243 MPQ393232:MPQ393243 MZM393232:MZM393243 NJI393232:NJI393243 NTE393232:NTE393243 ODA393232:ODA393243 OMW393232:OMW393243 OWS393232:OWS393243 PGO393232:PGO393243 PQK393232:PQK393243 QAG393232:QAG393243 QKC393232:QKC393243 QTY393232:QTY393243 RDU393232:RDU393243 RNQ393232:RNQ393243 RXM393232:RXM393243 SHI393232:SHI393243 SRE393232:SRE393243 TBA393232:TBA393243 TKW393232:TKW393243 TUS393232:TUS393243 UEO393232:UEO393243 UOK393232:UOK393243 UYG393232:UYG393243 VIC393232:VIC393243 VRY393232:VRY393243 WBU393232:WBU393243 WLQ393232:WLQ393243 WVM393232:WVM393243 E458768:E458779 JA458768:JA458779 SW458768:SW458779 ACS458768:ACS458779 AMO458768:AMO458779 AWK458768:AWK458779 BGG458768:BGG458779 BQC458768:BQC458779 BZY458768:BZY458779 CJU458768:CJU458779 CTQ458768:CTQ458779 DDM458768:DDM458779 DNI458768:DNI458779 DXE458768:DXE458779 EHA458768:EHA458779 EQW458768:EQW458779 FAS458768:FAS458779 FKO458768:FKO458779 FUK458768:FUK458779 GEG458768:GEG458779 GOC458768:GOC458779 GXY458768:GXY458779 HHU458768:HHU458779 HRQ458768:HRQ458779 IBM458768:IBM458779 ILI458768:ILI458779 IVE458768:IVE458779 JFA458768:JFA458779 JOW458768:JOW458779 JYS458768:JYS458779 KIO458768:KIO458779 KSK458768:KSK458779 LCG458768:LCG458779 LMC458768:LMC458779 LVY458768:LVY458779 MFU458768:MFU458779 MPQ458768:MPQ458779 MZM458768:MZM458779 NJI458768:NJI458779 NTE458768:NTE458779 ODA458768:ODA458779 OMW458768:OMW458779 OWS458768:OWS458779 PGO458768:PGO458779 PQK458768:PQK458779 QAG458768:QAG458779 QKC458768:QKC458779 QTY458768:QTY458779 RDU458768:RDU458779 RNQ458768:RNQ458779 RXM458768:RXM458779 SHI458768:SHI458779 SRE458768:SRE458779 TBA458768:TBA458779 TKW458768:TKW458779 TUS458768:TUS458779 UEO458768:UEO458779 UOK458768:UOK458779 UYG458768:UYG458779 VIC458768:VIC458779 VRY458768:VRY458779 WBU458768:WBU458779 WLQ458768:WLQ458779 WVM458768:WVM458779 E524304:E524315 JA524304:JA524315 SW524304:SW524315 ACS524304:ACS524315 AMO524304:AMO524315 AWK524304:AWK524315 BGG524304:BGG524315 BQC524304:BQC524315 BZY524304:BZY524315 CJU524304:CJU524315 CTQ524304:CTQ524315 DDM524304:DDM524315 DNI524304:DNI524315 DXE524304:DXE524315 EHA524304:EHA524315 EQW524304:EQW524315 FAS524304:FAS524315 FKO524304:FKO524315 FUK524304:FUK524315 GEG524304:GEG524315 GOC524304:GOC524315 GXY524304:GXY524315 HHU524304:HHU524315 HRQ524304:HRQ524315 IBM524304:IBM524315 ILI524304:ILI524315 IVE524304:IVE524315 JFA524304:JFA524315 JOW524304:JOW524315 JYS524304:JYS524315 KIO524304:KIO524315 KSK524304:KSK524315 LCG524304:LCG524315 LMC524304:LMC524315 LVY524304:LVY524315 MFU524304:MFU524315 MPQ524304:MPQ524315 MZM524304:MZM524315 NJI524304:NJI524315 NTE524304:NTE524315 ODA524304:ODA524315 OMW524304:OMW524315 OWS524304:OWS524315 PGO524304:PGO524315 PQK524304:PQK524315 QAG524304:QAG524315 QKC524304:QKC524315 QTY524304:QTY524315 RDU524304:RDU524315 RNQ524304:RNQ524315 RXM524304:RXM524315 SHI524304:SHI524315 SRE524304:SRE524315 TBA524304:TBA524315 TKW524304:TKW524315 TUS524304:TUS524315 UEO524304:UEO524315 UOK524304:UOK524315 UYG524304:UYG524315 VIC524304:VIC524315 VRY524304:VRY524315 WBU524304:WBU524315 WLQ524304:WLQ524315 WVM524304:WVM524315 E589840:E589851 JA589840:JA589851 SW589840:SW589851 ACS589840:ACS589851 AMO589840:AMO589851 AWK589840:AWK589851 BGG589840:BGG589851 BQC589840:BQC589851 BZY589840:BZY589851 CJU589840:CJU589851 CTQ589840:CTQ589851 DDM589840:DDM589851 DNI589840:DNI589851 DXE589840:DXE589851 EHA589840:EHA589851 EQW589840:EQW589851 FAS589840:FAS589851 FKO589840:FKO589851 FUK589840:FUK589851 GEG589840:GEG589851 GOC589840:GOC589851 GXY589840:GXY589851 HHU589840:HHU589851 HRQ589840:HRQ589851 IBM589840:IBM589851 ILI589840:ILI589851 IVE589840:IVE589851 JFA589840:JFA589851 JOW589840:JOW589851 JYS589840:JYS589851 KIO589840:KIO589851 KSK589840:KSK589851 LCG589840:LCG589851 LMC589840:LMC589851 LVY589840:LVY589851 MFU589840:MFU589851 MPQ589840:MPQ589851 MZM589840:MZM589851 NJI589840:NJI589851 NTE589840:NTE589851 ODA589840:ODA589851 OMW589840:OMW589851 OWS589840:OWS589851 PGO589840:PGO589851 PQK589840:PQK589851 QAG589840:QAG589851 QKC589840:QKC589851 QTY589840:QTY589851 RDU589840:RDU589851 RNQ589840:RNQ589851 RXM589840:RXM589851 SHI589840:SHI589851 SRE589840:SRE589851 TBA589840:TBA589851 TKW589840:TKW589851 TUS589840:TUS589851 UEO589840:UEO589851 UOK589840:UOK589851 UYG589840:UYG589851 VIC589840:VIC589851 VRY589840:VRY589851 WBU589840:WBU589851 WLQ589840:WLQ589851 WVM589840:WVM589851 E655376:E655387 JA655376:JA655387 SW655376:SW655387 ACS655376:ACS655387 AMO655376:AMO655387 AWK655376:AWK655387 BGG655376:BGG655387 BQC655376:BQC655387 BZY655376:BZY655387 CJU655376:CJU655387 CTQ655376:CTQ655387 DDM655376:DDM655387 DNI655376:DNI655387 DXE655376:DXE655387 EHA655376:EHA655387 EQW655376:EQW655387 FAS655376:FAS655387 FKO655376:FKO655387 FUK655376:FUK655387 GEG655376:GEG655387 GOC655376:GOC655387 GXY655376:GXY655387 HHU655376:HHU655387 HRQ655376:HRQ655387 IBM655376:IBM655387 ILI655376:ILI655387 IVE655376:IVE655387 JFA655376:JFA655387 JOW655376:JOW655387 JYS655376:JYS655387 KIO655376:KIO655387 KSK655376:KSK655387 LCG655376:LCG655387 LMC655376:LMC655387 LVY655376:LVY655387 MFU655376:MFU655387 MPQ655376:MPQ655387 MZM655376:MZM655387 NJI655376:NJI655387 NTE655376:NTE655387 ODA655376:ODA655387 OMW655376:OMW655387 OWS655376:OWS655387 PGO655376:PGO655387 PQK655376:PQK655387 QAG655376:QAG655387 QKC655376:QKC655387 QTY655376:QTY655387 RDU655376:RDU655387 RNQ655376:RNQ655387 RXM655376:RXM655387 SHI655376:SHI655387 SRE655376:SRE655387 TBA655376:TBA655387 TKW655376:TKW655387 TUS655376:TUS655387 UEO655376:UEO655387 UOK655376:UOK655387 UYG655376:UYG655387 VIC655376:VIC655387 VRY655376:VRY655387 WBU655376:WBU655387 WLQ655376:WLQ655387 WVM655376:WVM655387 E720912:E720923 JA720912:JA720923 SW720912:SW720923 ACS720912:ACS720923 AMO720912:AMO720923 AWK720912:AWK720923 BGG720912:BGG720923 BQC720912:BQC720923 BZY720912:BZY720923 CJU720912:CJU720923 CTQ720912:CTQ720923 DDM720912:DDM720923 DNI720912:DNI720923 DXE720912:DXE720923 EHA720912:EHA720923 EQW720912:EQW720923 FAS720912:FAS720923 FKO720912:FKO720923 FUK720912:FUK720923 GEG720912:GEG720923 GOC720912:GOC720923 GXY720912:GXY720923 HHU720912:HHU720923 HRQ720912:HRQ720923 IBM720912:IBM720923 ILI720912:ILI720923 IVE720912:IVE720923 JFA720912:JFA720923 JOW720912:JOW720923 JYS720912:JYS720923 KIO720912:KIO720923 KSK720912:KSK720923 LCG720912:LCG720923 LMC720912:LMC720923 LVY720912:LVY720923 MFU720912:MFU720923 MPQ720912:MPQ720923 MZM720912:MZM720923 NJI720912:NJI720923 NTE720912:NTE720923 ODA720912:ODA720923 OMW720912:OMW720923 OWS720912:OWS720923 PGO720912:PGO720923 PQK720912:PQK720923 QAG720912:QAG720923 QKC720912:QKC720923 QTY720912:QTY720923 RDU720912:RDU720923 RNQ720912:RNQ720923 RXM720912:RXM720923 SHI720912:SHI720923 SRE720912:SRE720923 TBA720912:TBA720923 TKW720912:TKW720923 TUS720912:TUS720923 UEO720912:UEO720923 UOK720912:UOK720923 UYG720912:UYG720923 VIC720912:VIC720923 VRY720912:VRY720923 WBU720912:WBU720923 WLQ720912:WLQ720923 WVM720912:WVM720923 E786448:E786459 JA786448:JA786459 SW786448:SW786459 ACS786448:ACS786459 AMO786448:AMO786459 AWK786448:AWK786459 BGG786448:BGG786459 BQC786448:BQC786459 BZY786448:BZY786459 CJU786448:CJU786459 CTQ786448:CTQ786459 DDM786448:DDM786459 DNI786448:DNI786459 DXE786448:DXE786459 EHA786448:EHA786459 EQW786448:EQW786459 FAS786448:FAS786459 FKO786448:FKO786459 FUK786448:FUK786459 GEG786448:GEG786459 GOC786448:GOC786459 GXY786448:GXY786459 HHU786448:HHU786459 HRQ786448:HRQ786459 IBM786448:IBM786459 ILI786448:ILI786459 IVE786448:IVE786459 JFA786448:JFA786459 JOW786448:JOW786459 JYS786448:JYS786459 KIO786448:KIO786459 KSK786448:KSK786459 LCG786448:LCG786459 LMC786448:LMC786459 LVY786448:LVY786459 MFU786448:MFU786459 MPQ786448:MPQ786459 MZM786448:MZM786459 NJI786448:NJI786459 NTE786448:NTE786459 ODA786448:ODA786459 OMW786448:OMW786459 OWS786448:OWS786459 PGO786448:PGO786459 PQK786448:PQK786459 QAG786448:QAG786459 QKC786448:QKC786459 QTY786448:QTY786459 RDU786448:RDU786459 RNQ786448:RNQ786459 RXM786448:RXM786459 SHI786448:SHI786459 SRE786448:SRE786459 TBA786448:TBA786459 TKW786448:TKW786459 TUS786448:TUS786459 UEO786448:UEO786459 UOK786448:UOK786459 UYG786448:UYG786459 VIC786448:VIC786459 VRY786448:VRY786459 WBU786448:WBU786459 WLQ786448:WLQ786459 WVM786448:WVM786459 E851984:E851995 JA851984:JA851995 SW851984:SW851995 ACS851984:ACS851995 AMO851984:AMO851995 AWK851984:AWK851995 BGG851984:BGG851995 BQC851984:BQC851995 BZY851984:BZY851995 CJU851984:CJU851995 CTQ851984:CTQ851995 DDM851984:DDM851995 DNI851984:DNI851995 DXE851984:DXE851995 EHA851984:EHA851995 EQW851984:EQW851995 FAS851984:FAS851995 FKO851984:FKO851995 FUK851984:FUK851995 GEG851984:GEG851995 GOC851984:GOC851995 GXY851984:GXY851995 HHU851984:HHU851995 HRQ851984:HRQ851995 IBM851984:IBM851995 ILI851984:ILI851995 IVE851984:IVE851995 JFA851984:JFA851995 JOW851984:JOW851995 JYS851984:JYS851995 KIO851984:KIO851995 KSK851984:KSK851995 LCG851984:LCG851995 LMC851984:LMC851995 LVY851984:LVY851995 MFU851984:MFU851995 MPQ851984:MPQ851995 MZM851984:MZM851995 NJI851984:NJI851995 NTE851984:NTE851995 ODA851984:ODA851995 OMW851984:OMW851995 OWS851984:OWS851995 PGO851984:PGO851995 PQK851984:PQK851995 QAG851984:QAG851995 QKC851984:QKC851995 QTY851984:QTY851995 RDU851984:RDU851995 RNQ851984:RNQ851995 RXM851984:RXM851995 SHI851984:SHI851995 SRE851984:SRE851995 TBA851984:TBA851995 TKW851984:TKW851995 TUS851984:TUS851995 UEO851984:UEO851995 UOK851984:UOK851995 UYG851984:UYG851995 VIC851984:VIC851995 VRY851984:VRY851995 WBU851984:WBU851995 WLQ851984:WLQ851995 WVM851984:WVM851995 E917520:E917531 JA917520:JA917531 SW917520:SW917531 ACS917520:ACS917531 AMO917520:AMO917531 AWK917520:AWK917531 BGG917520:BGG917531 BQC917520:BQC917531 BZY917520:BZY917531 CJU917520:CJU917531 CTQ917520:CTQ917531 DDM917520:DDM917531 DNI917520:DNI917531 DXE917520:DXE917531 EHA917520:EHA917531 EQW917520:EQW917531 FAS917520:FAS917531 FKO917520:FKO917531 FUK917520:FUK917531 GEG917520:GEG917531 GOC917520:GOC917531 GXY917520:GXY917531 HHU917520:HHU917531 HRQ917520:HRQ917531 IBM917520:IBM917531 ILI917520:ILI917531 IVE917520:IVE917531 JFA917520:JFA917531 JOW917520:JOW917531 JYS917520:JYS917531 KIO917520:KIO917531 KSK917520:KSK917531 LCG917520:LCG917531 LMC917520:LMC917531 LVY917520:LVY917531 MFU917520:MFU917531 MPQ917520:MPQ917531 MZM917520:MZM917531 NJI917520:NJI917531 NTE917520:NTE917531 ODA917520:ODA917531 OMW917520:OMW917531 OWS917520:OWS917531 PGO917520:PGO917531 PQK917520:PQK917531 QAG917520:QAG917531 QKC917520:QKC917531 QTY917520:QTY917531 RDU917520:RDU917531 RNQ917520:RNQ917531 RXM917520:RXM917531 SHI917520:SHI917531 SRE917520:SRE917531 TBA917520:TBA917531 TKW917520:TKW917531 TUS917520:TUS917531 UEO917520:UEO917531 UOK917520:UOK917531 UYG917520:UYG917531 VIC917520:VIC917531 VRY917520:VRY917531 WBU917520:WBU917531 WLQ917520:WLQ917531 WVM917520:WVM917531 E983056:E983067 JA983056:JA983067 SW983056:SW983067 ACS983056:ACS983067 AMO983056:AMO983067 AWK983056:AWK983067 BGG983056:BGG983067 BQC983056:BQC983067 BZY983056:BZY983067 CJU983056:CJU983067 CTQ983056:CTQ983067 DDM983056:DDM983067 DNI983056:DNI983067 DXE983056:DXE983067 EHA983056:EHA983067 EQW983056:EQW983067 FAS983056:FAS983067 FKO983056:FKO983067 FUK983056:FUK983067 GEG983056:GEG983067 GOC983056:GOC983067 GXY983056:GXY983067 HHU983056:HHU983067 HRQ983056:HRQ983067 IBM983056:IBM983067 ILI983056:ILI983067 IVE983056:IVE983067 JFA983056:JFA983067 JOW983056:JOW983067 JYS983056:JYS983067 KIO983056:KIO983067 KSK983056:KSK983067 LCG983056:LCG983067 LMC983056:LMC983067 LVY983056:LVY983067 MFU983056:MFU983067 MPQ983056:MPQ983067 MZM983056:MZM983067 NJI983056:NJI983067 NTE983056:NTE983067 ODA983056:ODA983067 OMW983056:OMW983067 OWS983056:OWS983067 PGO983056:PGO983067 PQK983056:PQK983067 QAG983056:QAG983067 QKC983056:QKC983067 QTY983056:QTY983067 RDU983056:RDU983067 RNQ983056:RNQ983067 RXM983056:RXM983067 SHI983056:SHI983067 SRE983056:SRE983067 TBA983056:TBA983067 TKW983056:TKW983067 TUS983056:TUS983067 UEO983056:UEO983067 UOK983056:UOK983067 UYG983056:UYG983067 VIC983056:VIC983067 VRY983056:VRY983067 WBU983056:WBU983067 WLQ983056:WLQ983067 JA25:JA27 SW25:SW27 ACS25:ACS27 AMO25:AMO27 AWK25:AWK27 BGG25:BGG27 BQC25:BQC27 BZY25:BZY27 CJU25:CJU27 CTQ25:CTQ27 DDM25:DDM27 DNI25:DNI27 DXE25:DXE27 EHA25:EHA27 EQW25:EQW27 FAS25:FAS27 FKO25:FKO27 FUK25:FUK27 GEG25:GEG27 GOC25:GOC27 GXY25:GXY27 HHU25:HHU27 HRQ25:HRQ27 IBM25:IBM27 ILI25:ILI27 IVE25:IVE27 JFA25:JFA27 JOW25:JOW27 JYS25:JYS27 KIO25:KIO27 KSK25:KSK27 LCG25:LCG27 LMC25:LMC27 LVY25:LVY27 MFU25:MFU27 MPQ25:MPQ27 MZM25:MZM27 NJI25:NJI27 NTE25:NTE27 ODA25:ODA27 OMW25:OMW27 OWS25:OWS27 PGO25:PGO27 PQK25:PQK27 QAG25:QAG27 QKC25:QKC27 QTY25:QTY27 RDU25:RDU27 RNQ25:RNQ27 RXM25:RXM27 SHI25:SHI27 SRE25:SRE27 TBA25:TBA27 TKW25:TKW27 TUS25:TUS27 UEO25:UEO27 UOK25:UOK27 UYG25:UYG27 VIC25:VIC27 VRY25:VRY27 WBU25:WBU27 WLQ25:WLQ27 WVM25:WVM27 E24:E27"/>
    <dataValidation type="list" allowBlank="1" showInputMessage="1" showErrorMessage="1" sqref="J7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7 J65535 JF65535 TB65535 ACX65535 AMT65535 AWP65535 BGL65535 BQH65535 CAD65535 CJZ65535 CTV65535 DDR65535 DNN65535 DXJ65535 EHF65535 ERB65535 FAX65535 FKT65535 FUP65535 GEL65535 GOH65535 GYD65535 HHZ65535 HRV65535 IBR65535 ILN65535 IVJ65535 JFF65535 JPB65535 JYX65535 KIT65535 KSP65535 LCL65535 LMH65535 LWD65535 MFZ65535 MPV65535 MZR65535 NJN65535 NTJ65535 ODF65535 ONB65535 OWX65535 PGT65535 PQP65535 QAL65535 QKH65535 QUD65535 RDZ65535 RNV65535 RXR65535 SHN65535 SRJ65535 TBF65535 TLB65535 TUX65535 UET65535 UOP65535 UYL65535 VIH65535 VSD65535 WBZ65535 WLV65535 WVR65535 J131071 JF131071 TB131071 ACX131071 AMT131071 AWP131071 BGL131071 BQH131071 CAD131071 CJZ131071 CTV131071 DDR131071 DNN131071 DXJ131071 EHF131071 ERB131071 FAX131071 FKT131071 FUP131071 GEL131071 GOH131071 GYD131071 HHZ131071 HRV131071 IBR131071 ILN131071 IVJ131071 JFF131071 JPB131071 JYX131071 KIT131071 KSP131071 LCL131071 LMH131071 LWD131071 MFZ131071 MPV131071 MZR131071 NJN131071 NTJ131071 ODF131071 ONB131071 OWX131071 PGT131071 PQP131071 QAL131071 QKH131071 QUD131071 RDZ131071 RNV131071 RXR131071 SHN131071 SRJ131071 TBF131071 TLB131071 TUX131071 UET131071 UOP131071 UYL131071 VIH131071 VSD131071 WBZ131071 WLV131071 WVR131071 J196607 JF196607 TB196607 ACX196607 AMT196607 AWP196607 BGL196607 BQH196607 CAD196607 CJZ196607 CTV196607 DDR196607 DNN196607 DXJ196607 EHF196607 ERB196607 FAX196607 FKT196607 FUP196607 GEL196607 GOH196607 GYD196607 HHZ196607 HRV196607 IBR196607 ILN196607 IVJ196607 JFF196607 JPB196607 JYX196607 KIT196607 KSP196607 LCL196607 LMH196607 LWD196607 MFZ196607 MPV196607 MZR196607 NJN196607 NTJ196607 ODF196607 ONB196607 OWX196607 PGT196607 PQP196607 QAL196607 QKH196607 QUD196607 RDZ196607 RNV196607 RXR196607 SHN196607 SRJ196607 TBF196607 TLB196607 TUX196607 UET196607 UOP196607 UYL196607 VIH196607 VSD196607 WBZ196607 WLV196607 WVR196607 J262143 JF262143 TB262143 ACX262143 AMT262143 AWP262143 BGL262143 BQH262143 CAD262143 CJZ262143 CTV262143 DDR262143 DNN262143 DXJ262143 EHF262143 ERB262143 FAX262143 FKT262143 FUP262143 GEL262143 GOH262143 GYD262143 HHZ262143 HRV262143 IBR262143 ILN262143 IVJ262143 JFF262143 JPB262143 JYX262143 KIT262143 KSP262143 LCL262143 LMH262143 LWD262143 MFZ262143 MPV262143 MZR262143 NJN262143 NTJ262143 ODF262143 ONB262143 OWX262143 PGT262143 PQP262143 QAL262143 QKH262143 QUD262143 RDZ262143 RNV262143 RXR262143 SHN262143 SRJ262143 TBF262143 TLB262143 TUX262143 UET262143 UOP262143 UYL262143 VIH262143 VSD262143 WBZ262143 WLV262143 WVR262143 J327679 JF327679 TB327679 ACX327679 AMT327679 AWP327679 BGL327679 BQH327679 CAD327679 CJZ327679 CTV327679 DDR327679 DNN327679 DXJ327679 EHF327679 ERB327679 FAX327679 FKT327679 FUP327679 GEL327679 GOH327679 GYD327679 HHZ327679 HRV327679 IBR327679 ILN327679 IVJ327679 JFF327679 JPB327679 JYX327679 KIT327679 KSP327679 LCL327679 LMH327679 LWD327679 MFZ327679 MPV327679 MZR327679 NJN327679 NTJ327679 ODF327679 ONB327679 OWX327679 PGT327679 PQP327679 QAL327679 QKH327679 QUD327679 RDZ327679 RNV327679 RXR327679 SHN327679 SRJ327679 TBF327679 TLB327679 TUX327679 UET327679 UOP327679 UYL327679 VIH327679 VSD327679 WBZ327679 WLV327679 WVR327679 J393215 JF393215 TB393215 ACX393215 AMT393215 AWP393215 BGL393215 BQH393215 CAD393215 CJZ393215 CTV393215 DDR393215 DNN393215 DXJ393215 EHF393215 ERB393215 FAX393215 FKT393215 FUP393215 GEL393215 GOH393215 GYD393215 HHZ393215 HRV393215 IBR393215 ILN393215 IVJ393215 JFF393215 JPB393215 JYX393215 KIT393215 KSP393215 LCL393215 LMH393215 LWD393215 MFZ393215 MPV393215 MZR393215 NJN393215 NTJ393215 ODF393215 ONB393215 OWX393215 PGT393215 PQP393215 QAL393215 QKH393215 QUD393215 RDZ393215 RNV393215 RXR393215 SHN393215 SRJ393215 TBF393215 TLB393215 TUX393215 UET393215 UOP393215 UYL393215 VIH393215 VSD393215 WBZ393215 WLV393215 WVR393215 J458751 JF458751 TB458751 ACX458751 AMT458751 AWP458751 BGL458751 BQH458751 CAD458751 CJZ458751 CTV458751 DDR458751 DNN458751 DXJ458751 EHF458751 ERB458751 FAX458751 FKT458751 FUP458751 GEL458751 GOH458751 GYD458751 HHZ458751 HRV458751 IBR458751 ILN458751 IVJ458751 JFF458751 JPB458751 JYX458751 KIT458751 KSP458751 LCL458751 LMH458751 LWD458751 MFZ458751 MPV458751 MZR458751 NJN458751 NTJ458751 ODF458751 ONB458751 OWX458751 PGT458751 PQP458751 QAL458751 QKH458751 QUD458751 RDZ458751 RNV458751 RXR458751 SHN458751 SRJ458751 TBF458751 TLB458751 TUX458751 UET458751 UOP458751 UYL458751 VIH458751 VSD458751 WBZ458751 WLV458751 WVR458751 J524287 JF524287 TB524287 ACX524287 AMT524287 AWP524287 BGL524287 BQH524287 CAD524287 CJZ524287 CTV524287 DDR524287 DNN524287 DXJ524287 EHF524287 ERB524287 FAX524287 FKT524287 FUP524287 GEL524287 GOH524287 GYD524287 HHZ524287 HRV524287 IBR524287 ILN524287 IVJ524287 JFF524287 JPB524287 JYX524287 KIT524287 KSP524287 LCL524287 LMH524287 LWD524287 MFZ524287 MPV524287 MZR524287 NJN524287 NTJ524287 ODF524287 ONB524287 OWX524287 PGT524287 PQP524287 QAL524287 QKH524287 QUD524287 RDZ524287 RNV524287 RXR524287 SHN524287 SRJ524287 TBF524287 TLB524287 TUX524287 UET524287 UOP524287 UYL524287 VIH524287 VSD524287 WBZ524287 WLV524287 WVR524287 J589823 JF589823 TB589823 ACX589823 AMT589823 AWP589823 BGL589823 BQH589823 CAD589823 CJZ589823 CTV589823 DDR589823 DNN589823 DXJ589823 EHF589823 ERB589823 FAX589823 FKT589823 FUP589823 GEL589823 GOH589823 GYD589823 HHZ589823 HRV589823 IBR589823 ILN589823 IVJ589823 JFF589823 JPB589823 JYX589823 KIT589823 KSP589823 LCL589823 LMH589823 LWD589823 MFZ589823 MPV589823 MZR589823 NJN589823 NTJ589823 ODF589823 ONB589823 OWX589823 PGT589823 PQP589823 QAL589823 QKH589823 QUD589823 RDZ589823 RNV589823 RXR589823 SHN589823 SRJ589823 TBF589823 TLB589823 TUX589823 UET589823 UOP589823 UYL589823 VIH589823 VSD589823 WBZ589823 WLV589823 WVR589823 J655359 JF655359 TB655359 ACX655359 AMT655359 AWP655359 BGL655359 BQH655359 CAD655359 CJZ655359 CTV655359 DDR655359 DNN655359 DXJ655359 EHF655359 ERB655359 FAX655359 FKT655359 FUP655359 GEL655359 GOH655359 GYD655359 HHZ655359 HRV655359 IBR655359 ILN655359 IVJ655359 JFF655359 JPB655359 JYX655359 KIT655359 KSP655359 LCL655359 LMH655359 LWD655359 MFZ655359 MPV655359 MZR655359 NJN655359 NTJ655359 ODF655359 ONB655359 OWX655359 PGT655359 PQP655359 QAL655359 QKH655359 QUD655359 RDZ655359 RNV655359 RXR655359 SHN655359 SRJ655359 TBF655359 TLB655359 TUX655359 UET655359 UOP655359 UYL655359 VIH655359 VSD655359 WBZ655359 WLV655359 WVR655359 J720895 JF720895 TB720895 ACX720895 AMT720895 AWP720895 BGL720895 BQH720895 CAD720895 CJZ720895 CTV720895 DDR720895 DNN720895 DXJ720895 EHF720895 ERB720895 FAX720895 FKT720895 FUP720895 GEL720895 GOH720895 GYD720895 HHZ720895 HRV720895 IBR720895 ILN720895 IVJ720895 JFF720895 JPB720895 JYX720895 KIT720895 KSP720895 LCL720895 LMH720895 LWD720895 MFZ720895 MPV720895 MZR720895 NJN720895 NTJ720895 ODF720895 ONB720895 OWX720895 PGT720895 PQP720895 QAL720895 QKH720895 QUD720895 RDZ720895 RNV720895 RXR720895 SHN720895 SRJ720895 TBF720895 TLB720895 TUX720895 UET720895 UOP720895 UYL720895 VIH720895 VSD720895 WBZ720895 WLV720895 WVR720895 J786431 JF786431 TB786431 ACX786431 AMT786431 AWP786431 BGL786431 BQH786431 CAD786431 CJZ786431 CTV786431 DDR786431 DNN786431 DXJ786431 EHF786431 ERB786431 FAX786431 FKT786431 FUP786431 GEL786431 GOH786431 GYD786431 HHZ786431 HRV786431 IBR786431 ILN786431 IVJ786431 JFF786431 JPB786431 JYX786431 KIT786431 KSP786431 LCL786431 LMH786431 LWD786431 MFZ786431 MPV786431 MZR786431 NJN786431 NTJ786431 ODF786431 ONB786431 OWX786431 PGT786431 PQP786431 QAL786431 QKH786431 QUD786431 RDZ786431 RNV786431 RXR786431 SHN786431 SRJ786431 TBF786431 TLB786431 TUX786431 UET786431 UOP786431 UYL786431 VIH786431 VSD786431 WBZ786431 WLV786431 WVR786431 J851967 JF851967 TB851967 ACX851967 AMT851967 AWP851967 BGL851967 BQH851967 CAD851967 CJZ851967 CTV851967 DDR851967 DNN851967 DXJ851967 EHF851967 ERB851967 FAX851967 FKT851967 FUP851967 GEL851967 GOH851967 GYD851967 HHZ851967 HRV851967 IBR851967 ILN851967 IVJ851967 JFF851967 JPB851967 JYX851967 KIT851967 KSP851967 LCL851967 LMH851967 LWD851967 MFZ851967 MPV851967 MZR851967 NJN851967 NTJ851967 ODF851967 ONB851967 OWX851967 PGT851967 PQP851967 QAL851967 QKH851967 QUD851967 RDZ851967 RNV851967 RXR851967 SHN851967 SRJ851967 TBF851967 TLB851967 TUX851967 UET851967 UOP851967 UYL851967 VIH851967 VSD851967 WBZ851967 WLV851967 WVR851967 J917503 JF917503 TB917503 ACX917503 AMT917503 AWP917503 BGL917503 BQH917503 CAD917503 CJZ917503 CTV917503 DDR917503 DNN917503 DXJ917503 EHF917503 ERB917503 FAX917503 FKT917503 FUP917503 GEL917503 GOH917503 GYD917503 HHZ917503 HRV917503 IBR917503 ILN917503 IVJ917503 JFF917503 JPB917503 JYX917503 KIT917503 KSP917503 LCL917503 LMH917503 LWD917503 MFZ917503 MPV917503 MZR917503 NJN917503 NTJ917503 ODF917503 ONB917503 OWX917503 PGT917503 PQP917503 QAL917503 QKH917503 QUD917503 RDZ917503 RNV917503 RXR917503 SHN917503 SRJ917503 TBF917503 TLB917503 TUX917503 UET917503 UOP917503 UYL917503 VIH917503 VSD917503 WBZ917503 WLV917503 WVR917503 J983039 JF983039 TB983039 ACX983039 AMT983039 AWP983039 BGL983039 BQH983039 CAD983039 CJZ983039 CTV983039 DDR983039 DNN983039 DXJ983039 EHF983039 ERB983039 FAX983039 FKT983039 FUP983039 GEL983039 GOH983039 GYD983039 HHZ983039 HRV983039 IBR983039 ILN983039 IVJ983039 JFF983039 JPB983039 JYX983039 KIT983039 KSP983039 LCL983039 LMH983039 LWD983039 MFZ983039 MPV983039 MZR983039 NJN983039 NTJ983039 ODF983039 ONB983039 OWX983039 PGT983039 PQP983039 QAL983039 QKH983039 QUD983039 RDZ983039 RNV983039 RXR983039 SHN983039 SRJ983039 TBF983039 TLB983039 TUX983039 UET983039 UOP983039 UYL983039 VIH983039 VSD983039 WBZ983039 WLV983039 WVR983039">
      <formula1>P1:P3</formula1>
    </dataValidation>
    <dataValidation type="list" allowBlank="1" showInputMessage="1" showErrorMessage="1" sqref="J65536 JF65536 TB65536 ACX65536 AMT65536 AWP65536 BGL65536 BQH65536 CAD65536 CJZ65536 CTV65536 DDR65536 DNN65536 DXJ65536 EHF65536 ERB65536 FAX65536 FKT65536 FUP65536 GEL65536 GOH65536 GYD65536 HHZ65536 HRV65536 IBR65536 ILN65536 IVJ65536 JFF65536 JPB65536 JYX65536 KIT65536 KSP65536 LCL65536 LMH65536 LWD65536 MFZ65536 MPV65536 MZR65536 NJN65536 NTJ65536 ODF65536 ONB65536 OWX65536 PGT65536 PQP65536 QAL65536 QKH65536 QUD65536 RDZ65536 RNV65536 RXR65536 SHN65536 SRJ65536 TBF65536 TLB65536 TUX65536 UET65536 UOP65536 UYL65536 VIH65536 VSD65536 WBZ65536 WLV65536 WVR65536 J131072 JF131072 TB131072 ACX131072 AMT131072 AWP131072 BGL131072 BQH131072 CAD131072 CJZ131072 CTV131072 DDR131072 DNN131072 DXJ131072 EHF131072 ERB131072 FAX131072 FKT131072 FUP131072 GEL131072 GOH131072 GYD131072 HHZ131072 HRV131072 IBR131072 ILN131072 IVJ131072 JFF131072 JPB131072 JYX131072 KIT131072 KSP131072 LCL131072 LMH131072 LWD131072 MFZ131072 MPV131072 MZR131072 NJN131072 NTJ131072 ODF131072 ONB131072 OWX131072 PGT131072 PQP131072 QAL131072 QKH131072 QUD131072 RDZ131072 RNV131072 RXR131072 SHN131072 SRJ131072 TBF131072 TLB131072 TUX131072 UET131072 UOP131072 UYL131072 VIH131072 VSD131072 WBZ131072 WLV131072 WVR131072 J196608 JF196608 TB196608 ACX196608 AMT196608 AWP196608 BGL196608 BQH196608 CAD196608 CJZ196608 CTV196608 DDR196608 DNN196608 DXJ196608 EHF196608 ERB196608 FAX196608 FKT196608 FUP196608 GEL196608 GOH196608 GYD196608 HHZ196608 HRV196608 IBR196608 ILN196608 IVJ196608 JFF196608 JPB196608 JYX196608 KIT196608 KSP196608 LCL196608 LMH196608 LWD196608 MFZ196608 MPV196608 MZR196608 NJN196608 NTJ196608 ODF196608 ONB196608 OWX196608 PGT196608 PQP196608 QAL196608 QKH196608 QUD196608 RDZ196608 RNV196608 RXR196608 SHN196608 SRJ196608 TBF196608 TLB196608 TUX196608 UET196608 UOP196608 UYL196608 VIH196608 VSD196608 WBZ196608 WLV196608 WVR196608 J262144 JF262144 TB262144 ACX262144 AMT262144 AWP262144 BGL262144 BQH262144 CAD262144 CJZ262144 CTV262144 DDR262144 DNN262144 DXJ262144 EHF262144 ERB262144 FAX262144 FKT262144 FUP262144 GEL262144 GOH262144 GYD262144 HHZ262144 HRV262144 IBR262144 ILN262144 IVJ262144 JFF262144 JPB262144 JYX262144 KIT262144 KSP262144 LCL262144 LMH262144 LWD262144 MFZ262144 MPV262144 MZR262144 NJN262144 NTJ262144 ODF262144 ONB262144 OWX262144 PGT262144 PQP262144 QAL262144 QKH262144 QUD262144 RDZ262144 RNV262144 RXR262144 SHN262144 SRJ262144 TBF262144 TLB262144 TUX262144 UET262144 UOP262144 UYL262144 VIH262144 VSD262144 WBZ262144 WLV262144 WVR262144 J327680 JF327680 TB327680 ACX327680 AMT327680 AWP327680 BGL327680 BQH327680 CAD327680 CJZ327680 CTV327680 DDR327680 DNN327680 DXJ327680 EHF327680 ERB327680 FAX327680 FKT327680 FUP327680 GEL327680 GOH327680 GYD327680 HHZ327680 HRV327680 IBR327680 ILN327680 IVJ327680 JFF327680 JPB327680 JYX327680 KIT327680 KSP327680 LCL327680 LMH327680 LWD327680 MFZ327680 MPV327680 MZR327680 NJN327680 NTJ327680 ODF327680 ONB327680 OWX327680 PGT327680 PQP327680 QAL327680 QKH327680 QUD327680 RDZ327680 RNV327680 RXR327680 SHN327680 SRJ327680 TBF327680 TLB327680 TUX327680 UET327680 UOP327680 UYL327680 VIH327680 VSD327680 WBZ327680 WLV327680 WVR327680 J393216 JF393216 TB393216 ACX393216 AMT393216 AWP393216 BGL393216 BQH393216 CAD393216 CJZ393216 CTV393216 DDR393216 DNN393216 DXJ393216 EHF393216 ERB393216 FAX393216 FKT393216 FUP393216 GEL393216 GOH393216 GYD393216 HHZ393216 HRV393216 IBR393216 ILN393216 IVJ393216 JFF393216 JPB393216 JYX393216 KIT393216 KSP393216 LCL393216 LMH393216 LWD393216 MFZ393216 MPV393216 MZR393216 NJN393216 NTJ393216 ODF393216 ONB393216 OWX393216 PGT393216 PQP393216 QAL393216 QKH393216 QUD393216 RDZ393216 RNV393216 RXR393216 SHN393216 SRJ393216 TBF393216 TLB393216 TUX393216 UET393216 UOP393216 UYL393216 VIH393216 VSD393216 WBZ393216 WLV393216 WVR393216 J458752 JF458752 TB458752 ACX458752 AMT458752 AWP458752 BGL458752 BQH458752 CAD458752 CJZ458752 CTV458752 DDR458752 DNN458752 DXJ458752 EHF458752 ERB458752 FAX458752 FKT458752 FUP458752 GEL458752 GOH458752 GYD458752 HHZ458752 HRV458752 IBR458752 ILN458752 IVJ458752 JFF458752 JPB458752 JYX458752 KIT458752 KSP458752 LCL458752 LMH458752 LWD458752 MFZ458752 MPV458752 MZR458752 NJN458752 NTJ458752 ODF458752 ONB458752 OWX458752 PGT458752 PQP458752 QAL458752 QKH458752 QUD458752 RDZ458752 RNV458752 RXR458752 SHN458752 SRJ458752 TBF458752 TLB458752 TUX458752 UET458752 UOP458752 UYL458752 VIH458752 VSD458752 WBZ458752 WLV458752 WVR458752 J524288 JF524288 TB524288 ACX524288 AMT524288 AWP524288 BGL524288 BQH524288 CAD524288 CJZ524288 CTV524288 DDR524288 DNN524288 DXJ524288 EHF524288 ERB524288 FAX524288 FKT524288 FUP524288 GEL524288 GOH524288 GYD524288 HHZ524288 HRV524288 IBR524288 ILN524288 IVJ524288 JFF524288 JPB524288 JYX524288 KIT524288 KSP524288 LCL524288 LMH524288 LWD524288 MFZ524288 MPV524288 MZR524288 NJN524288 NTJ524288 ODF524288 ONB524288 OWX524288 PGT524288 PQP524288 QAL524288 QKH524288 QUD524288 RDZ524288 RNV524288 RXR524288 SHN524288 SRJ524288 TBF524288 TLB524288 TUX524288 UET524288 UOP524288 UYL524288 VIH524288 VSD524288 WBZ524288 WLV524288 WVR524288 J589824 JF589824 TB589824 ACX589824 AMT589824 AWP589824 BGL589824 BQH589824 CAD589824 CJZ589824 CTV589824 DDR589824 DNN589824 DXJ589824 EHF589824 ERB589824 FAX589824 FKT589824 FUP589824 GEL589824 GOH589824 GYD589824 HHZ589824 HRV589824 IBR589824 ILN589824 IVJ589824 JFF589824 JPB589824 JYX589824 KIT589824 KSP589824 LCL589824 LMH589824 LWD589824 MFZ589824 MPV589824 MZR589824 NJN589824 NTJ589824 ODF589824 ONB589824 OWX589824 PGT589824 PQP589824 QAL589824 QKH589824 QUD589824 RDZ589824 RNV589824 RXR589824 SHN589824 SRJ589824 TBF589824 TLB589824 TUX589824 UET589824 UOP589824 UYL589824 VIH589824 VSD589824 WBZ589824 WLV589824 WVR589824 J655360 JF655360 TB655360 ACX655360 AMT655360 AWP655360 BGL655360 BQH655360 CAD655360 CJZ655360 CTV655360 DDR655360 DNN655360 DXJ655360 EHF655360 ERB655360 FAX655360 FKT655360 FUP655360 GEL655360 GOH655360 GYD655360 HHZ655360 HRV655360 IBR655360 ILN655360 IVJ655360 JFF655360 JPB655360 JYX655360 KIT655360 KSP655360 LCL655360 LMH655360 LWD655360 MFZ655360 MPV655360 MZR655360 NJN655360 NTJ655360 ODF655360 ONB655360 OWX655360 PGT655360 PQP655360 QAL655360 QKH655360 QUD655360 RDZ655360 RNV655360 RXR655360 SHN655360 SRJ655360 TBF655360 TLB655360 TUX655360 UET655360 UOP655360 UYL655360 VIH655360 VSD655360 WBZ655360 WLV655360 WVR655360 J720896 JF720896 TB720896 ACX720896 AMT720896 AWP720896 BGL720896 BQH720896 CAD720896 CJZ720896 CTV720896 DDR720896 DNN720896 DXJ720896 EHF720896 ERB720896 FAX720896 FKT720896 FUP720896 GEL720896 GOH720896 GYD720896 HHZ720896 HRV720896 IBR720896 ILN720896 IVJ720896 JFF720896 JPB720896 JYX720896 KIT720896 KSP720896 LCL720896 LMH720896 LWD720896 MFZ720896 MPV720896 MZR720896 NJN720896 NTJ720896 ODF720896 ONB720896 OWX720896 PGT720896 PQP720896 QAL720896 QKH720896 QUD720896 RDZ720896 RNV720896 RXR720896 SHN720896 SRJ720896 TBF720896 TLB720896 TUX720896 UET720896 UOP720896 UYL720896 VIH720896 VSD720896 WBZ720896 WLV720896 WVR720896 J786432 JF786432 TB786432 ACX786432 AMT786432 AWP786432 BGL786432 BQH786432 CAD786432 CJZ786432 CTV786432 DDR786432 DNN786432 DXJ786432 EHF786432 ERB786432 FAX786432 FKT786432 FUP786432 GEL786432 GOH786432 GYD786432 HHZ786432 HRV786432 IBR786432 ILN786432 IVJ786432 JFF786432 JPB786432 JYX786432 KIT786432 KSP786432 LCL786432 LMH786432 LWD786432 MFZ786432 MPV786432 MZR786432 NJN786432 NTJ786432 ODF786432 ONB786432 OWX786432 PGT786432 PQP786432 QAL786432 QKH786432 QUD786432 RDZ786432 RNV786432 RXR786432 SHN786432 SRJ786432 TBF786432 TLB786432 TUX786432 UET786432 UOP786432 UYL786432 VIH786432 VSD786432 WBZ786432 WLV786432 WVR786432 J851968 JF851968 TB851968 ACX851968 AMT851968 AWP851968 BGL851968 BQH851968 CAD851968 CJZ851968 CTV851968 DDR851968 DNN851968 DXJ851968 EHF851968 ERB851968 FAX851968 FKT851968 FUP851968 GEL851968 GOH851968 GYD851968 HHZ851968 HRV851968 IBR851968 ILN851968 IVJ851968 JFF851968 JPB851968 JYX851968 KIT851968 KSP851968 LCL851968 LMH851968 LWD851968 MFZ851968 MPV851968 MZR851968 NJN851968 NTJ851968 ODF851968 ONB851968 OWX851968 PGT851968 PQP851968 QAL851968 QKH851968 QUD851968 RDZ851968 RNV851968 RXR851968 SHN851968 SRJ851968 TBF851968 TLB851968 TUX851968 UET851968 UOP851968 UYL851968 VIH851968 VSD851968 WBZ851968 WLV851968 WVR851968 J917504 JF917504 TB917504 ACX917504 AMT917504 AWP917504 BGL917504 BQH917504 CAD917504 CJZ917504 CTV917504 DDR917504 DNN917504 DXJ917504 EHF917504 ERB917504 FAX917504 FKT917504 FUP917504 GEL917504 GOH917504 GYD917504 HHZ917504 HRV917504 IBR917504 ILN917504 IVJ917504 JFF917504 JPB917504 JYX917504 KIT917504 KSP917504 LCL917504 LMH917504 LWD917504 MFZ917504 MPV917504 MZR917504 NJN917504 NTJ917504 ODF917504 ONB917504 OWX917504 PGT917504 PQP917504 QAL917504 QKH917504 QUD917504 RDZ917504 RNV917504 RXR917504 SHN917504 SRJ917504 TBF917504 TLB917504 TUX917504 UET917504 UOP917504 UYL917504 VIH917504 VSD917504 WBZ917504 WLV917504 WVR917504 J983040 JF983040 TB983040 ACX983040 AMT983040 AWP983040 BGL983040 BQH983040 CAD983040 CJZ983040 CTV983040 DDR983040 DNN983040 DXJ983040 EHF983040 ERB983040 FAX983040 FKT983040 FUP983040 GEL983040 GOH983040 GYD983040 HHZ983040 HRV983040 IBR983040 ILN983040 IVJ983040 JFF983040 JPB983040 JYX983040 KIT983040 KSP983040 LCL983040 LMH983040 LWD983040 MFZ983040 MPV983040 MZR983040 NJN983040 NTJ983040 ODF983040 ONB983040 OWX983040 PGT983040 PQP983040 QAL983040 QKH983040 QUD983040 RDZ983040 RNV983040 RXR983040 SHN983040 SRJ983040 TBF983040 TLB983040 TUX983040 UET983040 UOP983040 UYL983040 VIH983040 VSD983040 WBZ983040 WLV983040 WVR983040 WVR8 WLV8 WBZ8 VSD8 VIH8 UYL8 UOP8 UET8 TUX8 TLB8 TBF8 SRJ8 SHN8 RXR8 RNV8 RDZ8 QUD8 QKH8 QAL8 PQP8 PGT8 OWX8 ONB8 ODF8 NTJ8 NJN8 MZR8 MPV8 MFZ8 LWD8 LMH8 LCL8 KSP8 KIT8 JYX8 JPB8 JFF8 IVJ8 ILN8 IBR8 HRV8 HHZ8 GYD8 GOH8 GEL8 FUP8 FKT8 FAX8 ERB8 EHF8 DXJ8 DNN8 DDR8 CTV8 CJZ8 CAD8 BQH8 BGL8 AWP8 AMT8 ACX8 TB8 JF8 J8">
      <formula1>$P$4:$P$5</formula1>
    </dataValidation>
  </dataValidation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V142"/>
  <sheetViews>
    <sheetView showGridLines="0" zoomScale="85" zoomScaleNormal="85" workbookViewId="0">
      <pane xSplit="2" ySplit="3" topLeftCell="S43" activePane="bottomRight" state="frozen"/>
      <selection pane="topRight" activeCell="C1" sqref="C1"/>
      <selection pane="bottomLeft" activeCell="A2" sqref="A2"/>
      <selection pane="bottomRight" activeCell="C11" sqref="C11"/>
    </sheetView>
  </sheetViews>
  <sheetFormatPr baseColWidth="10" defaultColWidth="11.42578125" defaultRowHeight="15" x14ac:dyDescent="0.25"/>
  <cols>
    <col min="1" max="1" width="25.140625" style="118" customWidth="1"/>
    <col min="2" max="2" width="43.7109375" style="114" customWidth="1"/>
    <col min="3" max="3" width="20.140625" style="114" bestFit="1" customWidth="1"/>
    <col min="4" max="4" width="23" style="117" bestFit="1" customWidth="1"/>
    <col min="5" max="5" width="147" style="117" bestFit="1" customWidth="1"/>
    <col min="6" max="8" width="21.5703125" style="129" bestFit="1" customWidth="1"/>
    <col min="9" max="9" width="20.5703125" style="116" bestFit="1" customWidth="1"/>
    <col min="10" max="12" width="25.28515625" style="116" customWidth="1"/>
    <col min="13" max="13" width="17.85546875" style="116" bestFit="1" customWidth="1"/>
    <col min="14" max="16" width="21.5703125" style="115" bestFit="1" customWidth="1"/>
    <col min="17" max="17" width="20.5703125" style="115" customWidth="1"/>
    <col min="18" max="18" width="19.28515625" style="115" customWidth="1"/>
    <col min="19" max="19" width="19.28515625" style="115" bestFit="1" customWidth="1"/>
    <col min="20" max="20" width="20.28515625" style="115" bestFit="1" customWidth="1"/>
    <col min="21" max="21" width="15.85546875" style="115" customWidth="1"/>
    <col min="22" max="16384" width="11.42578125" style="114"/>
  </cols>
  <sheetData>
    <row r="2" spans="1:21" ht="19.5" thickBot="1" x14ac:dyDescent="0.35">
      <c r="A2" s="567" t="s">
        <v>849</v>
      </c>
      <c r="B2" s="567"/>
      <c r="F2" s="273"/>
      <c r="G2" s="273"/>
      <c r="H2" s="273"/>
      <c r="I2" s="274"/>
      <c r="J2" s="275"/>
      <c r="K2" s="275"/>
      <c r="L2" s="275"/>
      <c r="M2" s="342"/>
      <c r="N2" s="275"/>
      <c r="O2" s="275"/>
      <c r="P2" s="275"/>
      <c r="Q2" s="275"/>
      <c r="R2" s="275"/>
      <c r="S2" s="275"/>
      <c r="T2" s="275"/>
      <c r="U2" s="275"/>
    </row>
    <row r="3" spans="1:21" s="119" customFormat="1" ht="56.25" customHeight="1" thickBot="1" x14ac:dyDescent="0.25">
      <c r="A3" s="153" t="s">
        <v>816</v>
      </c>
      <c r="B3" s="181" t="s">
        <v>815</v>
      </c>
      <c r="C3" s="182" t="s">
        <v>814</v>
      </c>
      <c r="D3" s="182" t="s">
        <v>813</v>
      </c>
      <c r="E3" s="182" t="s">
        <v>812</v>
      </c>
      <c r="F3" s="271" t="s">
        <v>811</v>
      </c>
      <c r="G3" s="271" t="s">
        <v>810</v>
      </c>
      <c r="H3" s="271" t="s">
        <v>809</v>
      </c>
      <c r="I3" s="271" t="s">
        <v>888</v>
      </c>
      <c r="J3" s="271" t="s">
        <v>808</v>
      </c>
      <c r="K3" s="271" t="s">
        <v>807</v>
      </c>
      <c r="L3" s="271" t="s">
        <v>806</v>
      </c>
      <c r="M3" s="271" t="s">
        <v>805</v>
      </c>
      <c r="N3" s="271" t="s">
        <v>804</v>
      </c>
      <c r="O3" s="271" t="s">
        <v>803</v>
      </c>
      <c r="P3" s="271" t="s">
        <v>802</v>
      </c>
      <c r="Q3" s="271" t="s">
        <v>801</v>
      </c>
      <c r="R3" s="272" t="s">
        <v>800</v>
      </c>
      <c r="S3" s="272" t="s">
        <v>799</v>
      </c>
      <c r="T3" s="272" t="s">
        <v>798</v>
      </c>
      <c r="U3" s="271" t="s">
        <v>797</v>
      </c>
    </row>
    <row r="4" spans="1:21" s="127" customFormat="1" ht="24" customHeight="1" thickBot="1" x14ac:dyDescent="0.25">
      <c r="A4" s="568" t="s">
        <v>794</v>
      </c>
      <c r="B4" s="180" t="s">
        <v>848</v>
      </c>
      <c r="C4" s="188" t="s">
        <v>783</v>
      </c>
      <c r="D4" s="593" t="s">
        <v>796</v>
      </c>
      <c r="E4" s="595" t="s">
        <v>795</v>
      </c>
      <c r="F4" s="195">
        <v>63365326001</v>
      </c>
      <c r="G4" s="195">
        <v>59446390735</v>
      </c>
      <c r="H4" s="195">
        <v>61651715012</v>
      </c>
      <c r="I4" s="596">
        <f>+H4/H5</f>
        <v>9.5722826780711685</v>
      </c>
      <c r="J4" s="189">
        <v>64933588700</v>
      </c>
      <c r="K4" s="189">
        <v>68835006643</v>
      </c>
      <c r="L4" s="189">
        <v>69935398676</v>
      </c>
      <c r="M4" s="598">
        <f>+L4/L5</f>
        <v>7.0121628904135624</v>
      </c>
      <c r="N4" s="190">
        <v>71005396262</v>
      </c>
      <c r="O4" s="189">
        <v>73364748513</v>
      </c>
      <c r="P4" s="189">
        <v>73948532740</v>
      </c>
      <c r="Q4" s="597">
        <f>+P4/P5</f>
        <v>5.4287412061545979</v>
      </c>
      <c r="R4" s="187">
        <v>79657587819</v>
      </c>
      <c r="S4" s="187">
        <v>82739213403</v>
      </c>
      <c r="T4" s="308">
        <v>64424821101</v>
      </c>
      <c r="U4" s="588">
        <f>+T4/T5</f>
        <v>19.458859829297122</v>
      </c>
    </row>
    <row r="5" spans="1:21" s="127" customFormat="1" ht="24.75" customHeight="1" thickBot="1" x14ac:dyDescent="0.25">
      <c r="A5" s="569"/>
      <c r="B5" s="248" t="s">
        <v>847</v>
      </c>
      <c r="C5" s="134">
        <v>16</v>
      </c>
      <c r="D5" s="594"/>
      <c r="E5" s="560"/>
      <c r="F5" s="195">
        <v>3789144945</v>
      </c>
      <c r="G5" s="194">
        <v>5143210448</v>
      </c>
      <c r="H5" s="194">
        <v>6440649225</v>
      </c>
      <c r="I5" s="597"/>
      <c r="J5" s="146">
        <v>7492070224</v>
      </c>
      <c r="K5" s="146">
        <v>8380494072</v>
      </c>
      <c r="L5" s="146">
        <v>9973441828</v>
      </c>
      <c r="M5" s="599"/>
      <c r="N5" s="146">
        <v>11154441886</v>
      </c>
      <c r="O5" s="146">
        <v>12270966572</v>
      </c>
      <c r="P5" s="146">
        <v>13621672121</v>
      </c>
      <c r="Q5" s="597"/>
      <c r="R5" s="146">
        <v>15080016585</v>
      </c>
      <c r="S5" s="146">
        <v>15093112316</v>
      </c>
      <c r="T5" s="309">
        <v>3310821994</v>
      </c>
      <c r="U5" s="589"/>
    </row>
    <row r="6" spans="1:21" s="127" customFormat="1" ht="22.5" customHeight="1" x14ac:dyDescent="0.2">
      <c r="A6" s="580" t="s">
        <v>850</v>
      </c>
      <c r="B6" s="180" t="s">
        <v>852</v>
      </c>
      <c r="C6" s="135" t="s">
        <v>793</v>
      </c>
      <c r="D6" s="558" t="s">
        <v>792</v>
      </c>
      <c r="E6" s="560" t="s">
        <v>791</v>
      </c>
      <c r="F6" s="194">
        <v>58971723140</v>
      </c>
      <c r="G6" s="194">
        <v>60325788643</v>
      </c>
      <c r="H6" s="194">
        <v>61623227420</v>
      </c>
      <c r="I6" s="590">
        <f>+H6/H7</f>
        <v>9.3480073071511752E-2</v>
      </c>
      <c r="J6" s="146">
        <v>62674648419</v>
      </c>
      <c r="K6" s="146">
        <v>63563072267</v>
      </c>
      <c r="L6" s="146">
        <v>65156020024</v>
      </c>
      <c r="M6" s="591">
        <f>+L6/L7</f>
        <v>9.7693524732908904E-2</v>
      </c>
      <c r="N6" s="146">
        <v>66302367563</v>
      </c>
      <c r="O6" s="146">
        <v>67368892250</v>
      </c>
      <c r="P6" s="146">
        <v>65109964917</v>
      </c>
      <c r="Q6" s="590">
        <f>+P6/P7</f>
        <v>9.7488940202891547E-2</v>
      </c>
      <c r="R6" s="298">
        <v>66568309380</v>
      </c>
      <c r="S6" s="146">
        <v>66631405111</v>
      </c>
      <c r="T6" s="146">
        <v>54849114789</v>
      </c>
      <c r="U6" s="311">
        <f>+T6/T7</f>
        <v>8.0537885123110803E-2</v>
      </c>
    </row>
    <row r="7" spans="1:21" s="127" customFormat="1" ht="24" customHeight="1" thickBot="1" x14ac:dyDescent="0.25">
      <c r="A7" s="581"/>
      <c r="B7" s="196" t="s">
        <v>851</v>
      </c>
      <c r="C7" s="136">
        <v>0.03</v>
      </c>
      <c r="D7" s="558"/>
      <c r="E7" s="560"/>
      <c r="F7" s="194">
        <v>654969034868</v>
      </c>
      <c r="G7" s="194">
        <v>657561297858</v>
      </c>
      <c r="H7" s="194">
        <v>659212443842</v>
      </c>
      <c r="I7" s="590"/>
      <c r="J7" s="146">
        <v>661691520335</v>
      </c>
      <c r="K7" s="146">
        <v>666290932136</v>
      </c>
      <c r="L7" s="146">
        <v>666943077365</v>
      </c>
      <c r="M7" s="592"/>
      <c r="N7" s="146">
        <v>660398371754</v>
      </c>
      <c r="O7" s="146">
        <v>662491722395</v>
      </c>
      <c r="P7" s="146">
        <v>667870271043</v>
      </c>
      <c r="Q7" s="590"/>
      <c r="R7" s="146">
        <v>678912640210</v>
      </c>
      <c r="S7" s="146">
        <v>681006921503</v>
      </c>
      <c r="T7" s="146">
        <v>681034952745</v>
      </c>
      <c r="U7" s="310"/>
    </row>
    <row r="8" spans="1:21" s="127" customFormat="1" ht="24" customHeight="1" x14ac:dyDescent="0.2">
      <c r="A8" s="580" t="s">
        <v>853</v>
      </c>
      <c r="B8" s="197" t="s">
        <v>854</v>
      </c>
      <c r="C8" s="133" t="s">
        <v>783</v>
      </c>
      <c r="D8" s="558" t="s">
        <v>790</v>
      </c>
      <c r="E8" s="560" t="s">
        <v>789</v>
      </c>
      <c r="F8" s="194">
        <v>1589610491</v>
      </c>
      <c r="G8" s="194">
        <v>3824090339</v>
      </c>
      <c r="H8" s="194">
        <v>4177797546</v>
      </c>
      <c r="I8" s="575">
        <f>+H8/H9</f>
        <v>4.0907385985039664</v>
      </c>
      <c r="J8" s="146">
        <v>5605453039</v>
      </c>
      <c r="K8" s="146">
        <v>9280758247</v>
      </c>
      <c r="L8" s="146">
        <v>8339955720</v>
      </c>
      <c r="M8" s="584">
        <f>+L8/L9</f>
        <v>2.5277003146668995</v>
      </c>
      <c r="N8" s="146">
        <v>10239885666</v>
      </c>
      <c r="O8" s="146">
        <v>11216711621</v>
      </c>
      <c r="P8" s="150">
        <v>10305187784</v>
      </c>
      <c r="Q8" s="586">
        <f>P8/P9</f>
        <v>2.148886998703524</v>
      </c>
      <c r="R8" s="146">
        <v>13769846679</v>
      </c>
      <c r="S8" s="146">
        <v>15851032242</v>
      </c>
      <c r="T8" s="146">
        <v>8105721573</v>
      </c>
      <c r="U8" s="312">
        <f>+T8/T9</f>
        <v>1.3153431736224996</v>
      </c>
    </row>
    <row r="9" spans="1:21" s="127" customFormat="1" ht="23.25" customHeight="1" thickBot="1" x14ac:dyDescent="0.25">
      <c r="A9" s="581"/>
      <c r="B9" s="196" t="s">
        <v>777</v>
      </c>
      <c r="C9" s="137">
        <v>9</v>
      </c>
      <c r="D9" s="558"/>
      <c r="E9" s="560"/>
      <c r="F9" s="194">
        <v>39634</v>
      </c>
      <c r="G9" s="194">
        <v>86099</v>
      </c>
      <c r="H9" s="194">
        <v>1021281963</v>
      </c>
      <c r="I9" s="575"/>
      <c r="J9" s="146">
        <v>1693704216</v>
      </c>
      <c r="K9" s="146">
        <v>1693724633</v>
      </c>
      <c r="L9" s="146">
        <v>3299424252</v>
      </c>
      <c r="M9" s="585"/>
      <c r="N9" s="148">
        <v>3299531716</v>
      </c>
      <c r="O9" s="148">
        <v>3299492956</v>
      </c>
      <c r="P9" s="160">
        <v>4795593156</v>
      </c>
      <c r="Q9" s="587"/>
      <c r="R9" s="297">
        <v>4795613372</v>
      </c>
      <c r="S9" s="299">
        <v>4795634500</v>
      </c>
      <c r="T9" s="146">
        <v>6162438621</v>
      </c>
      <c r="U9" s="313"/>
    </row>
    <row r="10" spans="1:21" s="126" customFormat="1" ht="26.25" customHeight="1" x14ac:dyDescent="0.2">
      <c r="A10" s="580" t="s">
        <v>855</v>
      </c>
      <c r="B10" s="198" t="s">
        <v>876</v>
      </c>
      <c r="C10" s="133" t="s">
        <v>783</v>
      </c>
      <c r="D10" s="558" t="s">
        <v>3</v>
      </c>
      <c r="E10" s="560" t="s">
        <v>881</v>
      </c>
      <c r="F10" s="194">
        <v>934133973</v>
      </c>
      <c r="G10" s="194">
        <v>2168165146</v>
      </c>
      <c r="H10" s="194">
        <v>5106385040</v>
      </c>
      <c r="I10" s="582">
        <f>H10/H11</f>
        <v>0.3051503575904968</v>
      </c>
      <c r="J10" s="150">
        <v>7363606160</v>
      </c>
      <c r="K10" s="146">
        <v>9224783021</v>
      </c>
      <c r="L10" s="150">
        <v>13201652533</v>
      </c>
      <c r="M10" s="572">
        <f>+L10/L11</f>
        <v>0.36394208283928448</v>
      </c>
      <c r="N10" s="150">
        <v>15455403163</v>
      </c>
      <c r="O10" s="150">
        <v>17751212455</v>
      </c>
      <c r="P10" s="150">
        <v>21093568670</v>
      </c>
      <c r="Q10" s="562">
        <f>+P10/P11</f>
        <v>0.39447976655142269</v>
      </c>
      <c r="R10" s="146">
        <v>23686832689</v>
      </c>
      <c r="S10" s="146">
        <v>25998509799</v>
      </c>
      <c r="T10" s="146">
        <v>34093481659</v>
      </c>
      <c r="U10" s="314">
        <f>+T10/T11</f>
        <v>0.46063034911626083</v>
      </c>
    </row>
    <row r="11" spans="1:21" s="126" customFormat="1" ht="19.5" customHeight="1" thickBot="1" x14ac:dyDescent="0.25">
      <c r="A11" s="581"/>
      <c r="B11" s="199" t="s">
        <v>856</v>
      </c>
      <c r="C11" s="138">
        <v>0.3</v>
      </c>
      <c r="D11" s="558"/>
      <c r="E11" s="560"/>
      <c r="F11" s="194">
        <v>766386228</v>
      </c>
      <c r="G11" s="194">
        <v>11086096963</v>
      </c>
      <c r="H11" s="194">
        <v>16733996579</v>
      </c>
      <c r="I11" s="582"/>
      <c r="J11" s="150">
        <v>22908666949</v>
      </c>
      <c r="K11" s="146">
        <v>30833476559</v>
      </c>
      <c r="L11" s="150">
        <v>36274047865</v>
      </c>
      <c r="M11" s="583"/>
      <c r="N11" s="150">
        <v>42595837599</v>
      </c>
      <c r="O11" s="150">
        <v>47754298189</v>
      </c>
      <c r="P11" s="150">
        <v>53471864614</v>
      </c>
      <c r="Q11" s="557"/>
      <c r="R11" s="146">
        <v>62163133022</v>
      </c>
      <c r="S11" s="146">
        <v>68068024280</v>
      </c>
      <c r="T11" s="146">
        <v>74014840152</v>
      </c>
      <c r="U11" s="315"/>
    </row>
    <row r="12" spans="1:21" s="126" customFormat="1" ht="21.75" customHeight="1" x14ac:dyDescent="0.2">
      <c r="A12" s="580" t="s">
        <v>857</v>
      </c>
      <c r="B12" s="198" t="s">
        <v>854</v>
      </c>
      <c r="C12" s="133" t="s">
        <v>783</v>
      </c>
      <c r="D12" s="558" t="s">
        <v>3</v>
      </c>
      <c r="E12" s="560" t="s">
        <v>788</v>
      </c>
      <c r="F12" s="194">
        <v>1589610491</v>
      </c>
      <c r="G12" s="194">
        <v>3824090339</v>
      </c>
      <c r="H12" s="194">
        <v>4177797546</v>
      </c>
      <c r="I12" s="575">
        <f>+H12/H13</f>
        <v>6.3375586808572656E-3</v>
      </c>
      <c r="J12" s="146">
        <v>5605453039</v>
      </c>
      <c r="K12" s="146">
        <v>9280758247</v>
      </c>
      <c r="L12" s="146">
        <v>8339955720</v>
      </c>
      <c r="M12" s="577">
        <f>+L12/L13</f>
        <v>1.2504748910431776E-2</v>
      </c>
      <c r="N12" s="146">
        <v>10239885666</v>
      </c>
      <c r="O12" s="146">
        <v>11216711621</v>
      </c>
      <c r="P12" s="150">
        <v>10305187784</v>
      </c>
      <c r="Q12" s="564">
        <f>+P12/P13</f>
        <v>1.5429924389217968E-2</v>
      </c>
      <c r="R12" s="146">
        <v>13769846679</v>
      </c>
      <c r="S12" s="146">
        <v>15851032242</v>
      </c>
      <c r="T12" s="146">
        <v>8105721573</v>
      </c>
      <c r="U12" s="316">
        <f>+T12/T13</f>
        <v>1.1902063969446552E-2</v>
      </c>
    </row>
    <row r="13" spans="1:21" s="126" customFormat="1" ht="22.5" customHeight="1" thickBot="1" x14ac:dyDescent="0.25">
      <c r="A13" s="581"/>
      <c r="B13" s="276" t="s">
        <v>886</v>
      </c>
      <c r="C13" s="191">
        <v>5.0000000000000001E-3</v>
      </c>
      <c r="D13" s="559"/>
      <c r="E13" s="561"/>
      <c r="F13" s="194">
        <v>654969034868</v>
      </c>
      <c r="G13" s="194">
        <v>657561297858</v>
      </c>
      <c r="H13" s="194">
        <v>659212443842</v>
      </c>
      <c r="I13" s="576"/>
      <c r="J13" s="146">
        <v>661691520335</v>
      </c>
      <c r="K13" s="146">
        <v>666290932136</v>
      </c>
      <c r="L13" s="146">
        <v>666943077365</v>
      </c>
      <c r="M13" s="578"/>
      <c r="N13" s="146">
        <v>660398371754</v>
      </c>
      <c r="O13" s="146">
        <v>662491722395</v>
      </c>
      <c r="P13" s="146">
        <v>667870271043</v>
      </c>
      <c r="Q13" s="565"/>
      <c r="R13" s="192">
        <v>678912640210</v>
      </c>
      <c r="S13" s="192">
        <v>681006921503</v>
      </c>
      <c r="T13" s="192">
        <v>681034952745</v>
      </c>
      <c r="U13" s="317"/>
    </row>
    <row r="14" spans="1:21" s="126" customFormat="1" ht="21" customHeight="1" thickBot="1" x14ac:dyDescent="0.25">
      <c r="A14" s="178"/>
      <c r="B14" s="179"/>
      <c r="C14" s="183"/>
      <c r="D14" s="184"/>
      <c r="E14" s="185"/>
      <c r="F14" s="250"/>
      <c r="G14" s="250"/>
      <c r="H14" s="250"/>
      <c r="I14" s="247"/>
      <c r="J14" s="260"/>
      <c r="K14" s="260"/>
      <c r="L14" s="252"/>
      <c r="M14" s="247"/>
      <c r="N14" s="260"/>
      <c r="O14" s="260"/>
      <c r="P14" s="261"/>
      <c r="Q14" s="262"/>
      <c r="R14" s="301"/>
      <c r="S14" s="301"/>
      <c r="T14" s="263"/>
      <c r="U14" s="306"/>
    </row>
    <row r="15" spans="1:21" s="119" customFormat="1" ht="21.75" customHeight="1" x14ac:dyDescent="0.2">
      <c r="A15" s="568" t="s">
        <v>429</v>
      </c>
      <c r="B15" s="149" t="s">
        <v>860</v>
      </c>
      <c r="C15" s="338" t="s">
        <v>786</v>
      </c>
      <c r="D15" s="558" t="s">
        <v>784</v>
      </c>
      <c r="E15" s="560" t="s">
        <v>787</v>
      </c>
      <c r="F15" s="186">
        <v>4742641996</v>
      </c>
      <c r="G15" s="186">
        <v>6008290523</v>
      </c>
      <c r="H15" s="186">
        <v>10706759758</v>
      </c>
      <c r="I15" s="557">
        <f>H15/H16</f>
        <v>0.20666298764541538</v>
      </c>
      <c r="J15" s="257">
        <v>15538816324</v>
      </c>
      <c r="K15" s="187">
        <v>21456005176</v>
      </c>
      <c r="L15" s="258">
        <v>26292802760</v>
      </c>
      <c r="M15" s="579">
        <f>(L15/L16)</f>
        <v>0.47451299400435704</v>
      </c>
      <c r="N15" s="258">
        <v>33708073403</v>
      </c>
      <c r="O15" s="258">
        <v>38248267691</v>
      </c>
      <c r="P15" s="259">
        <v>42409030781</v>
      </c>
      <c r="Q15" s="556">
        <f>(P15/P16)</f>
        <v>0.68436872918221936</v>
      </c>
      <c r="R15" s="343">
        <v>56299808748</v>
      </c>
      <c r="S15" s="343">
        <v>60749061742</v>
      </c>
      <c r="T15" s="146">
        <v>79689116878</v>
      </c>
      <c r="U15" s="318">
        <f>+T15/T16</f>
        <v>1.2304893006406714</v>
      </c>
    </row>
    <row r="16" spans="1:21" s="119" customFormat="1" ht="19.5" customHeight="1" thickBot="1" x14ac:dyDescent="0.25">
      <c r="A16" s="569"/>
      <c r="B16" s="199" t="s">
        <v>859</v>
      </c>
      <c r="C16" s="339">
        <v>0.61</v>
      </c>
      <c r="D16" s="558"/>
      <c r="E16" s="560"/>
      <c r="F16" s="147">
        <v>50897824323</v>
      </c>
      <c r="G16" s="147">
        <v>51807824323</v>
      </c>
      <c r="H16" s="147">
        <v>51807824323</v>
      </c>
      <c r="I16" s="574"/>
      <c r="J16" s="151">
        <v>53693279581</v>
      </c>
      <c r="K16" s="146">
        <v>55237879581</v>
      </c>
      <c r="L16" s="174">
        <v>55410079581</v>
      </c>
      <c r="M16" s="555"/>
      <c r="N16" s="174">
        <v>61968101365</v>
      </c>
      <c r="O16" s="174">
        <v>61968101365</v>
      </c>
      <c r="P16" s="174">
        <v>61968101365</v>
      </c>
      <c r="Q16" s="557"/>
      <c r="R16" s="146">
        <v>64655162214</v>
      </c>
      <c r="S16" s="343">
        <v>64762137173</v>
      </c>
      <c r="T16" s="146">
        <v>64762137173</v>
      </c>
      <c r="U16" s="315"/>
    </row>
    <row r="17" spans="1:22" s="119" customFormat="1" ht="26.25" customHeight="1" x14ac:dyDescent="0.2">
      <c r="A17" s="568" t="s">
        <v>476</v>
      </c>
      <c r="B17" s="149" t="s">
        <v>862</v>
      </c>
      <c r="C17" s="338" t="s">
        <v>786</v>
      </c>
      <c r="D17" s="558" t="s">
        <v>784</v>
      </c>
      <c r="E17" s="560"/>
      <c r="F17" s="147">
        <v>1071754406</v>
      </c>
      <c r="G17" s="147">
        <v>2721842994</v>
      </c>
      <c r="H17" s="147">
        <v>5350706851</v>
      </c>
      <c r="I17" s="557">
        <f>H17/H18</f>
        <v>0.10327989875893248</v>
      </c>
      <c r="J17" s="152">
        <v>8615232101</v>
      </c>
      <c r="K17" s="152">
        <v>10362242647</v>
      </c>
      <c r="L17" s="175">
        <v>13296965428</v>
      </c>
      <c r="M17" s="554">
        <f>(L17/L18)</f>
        <v>0.23997376521652752</v>
      </c>
      <c r="N17" s="174">
        <v>15612679719</v>
      </c>
      <c r="O17" s="174">
        <v>19649281105</v>
      </c>
      <c r="P17" s="174">
        <v>23343498593</v>
      </c>
      <c r="Q17" s="562">
        <f>(P17/P18)</f>
        <v>0.37670185270811873</v>
      </c>
      <c r="R17" s="146">
        <v>26640107824</v>
      </c>
      <c r="S17" s="343">
        <v>43398443714</v>
      </c>
      <c r="T17" s="146">
        <v>55439579699</v>
      </c>
      <c r="U17" s="314">
        <f>+T17/T18</f>
        <v>0.85604926148288585</v>
      </c>
    </row>
    <row r="18" spans="1:22" s="119" customFormat="1" ht="21.75" customHeight="1" thickBot="1" x14ac:dyDescent="0.25">
      <c r="A18" s="569"/>
      <c r="B18" s="199" t="s">
        <v>861</v>
      </c>
      <c r="C18" s="339">
        <v>0.61</v>
      </c>
      <c r="D18" s="558"/>
      <c r="E18" s="560"/>
      <c r="F18" s="147">
        <v>50897824323</v>
      </c>
      <c r="G18" s="147">
        <v>51807824323</v>
      </c>
      <c r="H18" s="147">
        <v>51807824323</v>
      </c>
      <c r="I18" s="574"/>
      <c r="J18" s="151">
        <v>53693279581</v>
      </c>
      <c r="K18" s="146">
        <v>55237879581</v>
      </c>
      <c r="L18" s="174">
        <v>55410079581</v>
      </c>
      <c r="M18" s="555"/>
      <c r="N18" s="174">
        <v>61968101365</v>
      </c>
      <c r="O18" s="174">
        <v>61698101365</v>
      </c>
      <c r="P18" s="174">
        <v>61968101365</v>
      </c>
      <c r="Q18" s="557"/>
      <c r="R18" s="146">
        <v>64655162214</v>
      </c>
      <c r="S18" s="343">
        <v>64762137173</v>
      </c>
      <c r="T18" s="146">
        <v>64762137173</v>
      </c>
      <c r="U18" s="315"/>
    </row>
    <row r="19" spans="1:22" s="119" customFormat="1" ht="21.75" customHeight="1" x14ac:dyDescent="0.2">
      <c r="A19" s="568" t="s">
        <v>858</v>
      </c>
      <c r="B19" s="155" t="s">
        <v>864</v>
      </c>
      <c r="C19" s="338" t="s">
        <v>786</v>
      </c>
      <c r="D19" s="558" t="s">
        <v>784</v>
      </c>
      <c r="E19" s="560"/>
      <c r="F19" s="147">
        <v>2082153530</v>
      </c>
      <c r="G19" s="147">
        <v>4558730462</v>
      </c>
      <c r="H19" s="147">
        <v>9251213592</v>
      </c>
      <c r="I19" s="557">
        <f>H19/H20</f>
        <v>0.18419970435750763</v>
      </c>
      <c r="J19" s="146">
        <v>12941677617</v>
      </c>
      <c r="K19" s="146">
        <v>15634454829</v>
      </c>
      <c r="L19" s="174">
        <v>19295977427</v>
      </c>
      <c r="M19" s="554">
        <f>(L19/L20)</f>
        <v>0.3841996838572766</v>
      </c>
      <c r="N19" s="174">
        <v>21503065384</v>
      </c>
      <c r="O19" s="174">
        <v>24920689241</v>
      </c>
      <c r="P19" s="174">
        <v>28035930128</v>
      </c>
      <c r="Q19" s="562">
        <f>(P19/P20)</f>
        <v>0.55821973945462666</v>
      </c>
      <c r="R19" s="146">
        <v>35854091993</v>
      </c>
      <c r="S19" s="300">
        <v>50580642854</v>
      </c>
      <c r="T19" s="146">
        <v>57699951905</v>
      </c>
      <c r="U19" s="314">
        <f>+T19/T20</f>
        <v>1.1488561988812211</v>
      </c>
    </row>
    <row r="20" spans="1:22" s="119" customFormat="1" ht="23.25" customHeight="1" thickBot="1" x14ac:dyDescent="0.25">
      <c r="A20" s="569"/>
      <c r="B20" s="199" t="s">
        <v>863</v>
      </c>
      <c r="C20" s="339">
        <v>0.61</v>
      </c>
      <c r="D20" s="558"/>
      <c r="E20" s="560"/>
      <c r="F20" s="249">
        <v>50223824323</v>
      </c>
      <c r="G20" s="249">
        <v>50223824323</v>
      </c>
      <c r="H20" s="249">
        <v>50223824323</v>
      </c>
      <c r="I20" s="574"/>
      <c r="J20" s="193">
        <v>50223824323</v>
      </c>
      <c r="K20" s="193">
        <v>50223824323</v>
      </c>
      <c r="L20" s="193">
        <v>50223824323</v>
      </c>
      <c r="M20" s="566"/>
      <c r="N20" s="193">
        <v>50223824323</v>
      </c>
      <c r="O20" s="193">
        <v>50223824323</v>
      </c>
      <c r="P20" s="193">
        <v>50223824323</v>
      </c>
      <c r="Q20" s="563"/>
      <c r="R20" s="192">
        <v>50223824323</v>
      </c>
      <c r="S20" s="193">
        <v>50223824323</v>
      </c>
      <c r="T20" s="193">
        <v>50223824323</v>
      </c>
      <c r="U20" s="319"/>
    </row>
    <row r="21" spans="1:22" s="119" customFormat="1" thickBot="1" x14ac:dyDescent="0.25">
      <c r="A21" s="178"/>
      <c r="B21" s="179"/>
      <c r="C21" s="139"/>
      <c r="D21" s="177"/>
      <c r="E21" s="176"/>
      <c r="F21" s="250"/>
      <c r="G21" s="250"/>
      <c r="H21" s="250"/>
      <c r="I21" s="251"/>
      <c r="J21" s="252"/>
      <c r="K21" s="252"/>
      <c r="L21" s="253"/>
      <c r="M21" s="254"/>
      <c r="N21" s="255"/>
      <c r="O21" s="255"/>
      <c r="P21" s="255"/>
      <c r="Q21" s="251"/>
      <c r="R21" s="256"/>
      <c r="S21" s="256"/>
      <c r="T21" s="256"/>
      <c r="U21" s="307"/>
    </row>
    <row r="22" spans="1:22" s="125" customFormat="1" ht="21" customHeight="1" thickBot="1" x14ac:dyDescent="0.25">
      <c r="A22" s="568" t="s">
        <v>868</v>
      </c>
      <c r="B22" s="149" t="s">
        <v>866</v>
      </c>
      <c r="C22" s="133" t="s">
        <v>783</v>
      </c>
      <c r="D22" s="558" t="s">
        <v>784</v>
      </c>
      <c r="E22" s="560" t="s">
        <v>785</v>
      </c>
      <c r="F22" s="186">
        <v>65051614</v>
      </c>
      <c r="G22" s="186">
        <f>43708604+F22</f>
        <v>108760218</v>
      </c>
      <c r="H22" s="186">
        <f>138125435+G22</f>
        <v>246885653</v>
      </c>
      <c r="I22" s="570">
        <f>H22/H23</f>
        <v>3.5733203123179496</v>
      </c>
      <c r="J22" s="187">
        <f>161985824+H22</f>
        <v>408871477</v>
      </c>
      <c r="K22" s="187">
        <f>102176770+J22</f>
        <v>511048247</v>
      </c>
      <c r="L22" s="187">
        <f>70257376+K22</f>
        <v>581305623</v>
      </c>
      <c r="M22" s="570">
        <f>L22/L23</f>
        <v>4.2067879706451397</v>
      </c>
      <c r="N22" s="187">
        <f>230841809+L22</f>
        <v>812147432</v>
      </c>
      <c r="O22" s="187">
        <f>+N22+31720861</f>
        <v>843868293</v>
      </c>
      <c r="P22" s="187">
        <f>+O22+58498602</f>
        <v>902366895</v>
      </c>
      <c r="Q22" s="570">
        <f>(N22+O22+P22)/(P23+O23+N23)</f>
        <v>4.628620816783152</v>
      </c>
      <c r="R22" s="187">
        <f>+P22+314826709</f>
        <v>1217193604</v>
      </c>
      <c r="S22" s="302">
        <f>+R22+45865194</f>
        <v>1263058798</v>
      </c>
      <c r="T22" s="187">
        <f>+S22+170817170</f>
        <v>1433875968</v>
      </c>
      <c r="U22" s="570">
        <f>(R22+S22+T22)/(T23+S23+R23)</f>
        <v>5.1501333584215816</v>
      </c>
    </row>
    <row r="23" spans="1:22" s="125" customFormat="1" ht="18" customHeight="1" thickBot="1" x14ac:dyDescent="0.25">
      <c r="A23" s="569"/>
      <c r="B23" s="199" t="s">
        <v>865</v>
      </c>
      <c r="C23" s="139">
        <v>1</v>
      </c>
      <c r="D23" s="558"/>
      <c r="E23" s="560"/>
      <c r="F23" s="147">
        <v>23030462</v>
      </c>
      <c r="G23" s="147">
        <f>23030462+F23</f>
        <v>46060924</v>
      </c>
      <c r="H23" s="147">
        <f>23030462+G23</f>
        <v>69091386</v>
      </c>
      <c r="I23" s="571"/>
      <c r="J23" s="147">
        <f>23030462+H23</f>
        <v>92121848</v>
      </c>
      <c r="K23" s="147">
        <f>23030462+J23</f>
        <v>115152310</v>
      </c>
      <c r="L23" s="147">
        <f>23030462+K23</f>
        <v>138182772</v>
      </c>
      <c r="M23" s="571"/>
      <c r="N23" s="147">
        <f>23030462+L23</f>
        <v>161213234</v>
      </c>
      <c r="O23" s="147">
        <f>N23+$F$23</f>
        <v>184243696</v>
      </c>
      <c r="P23" s="147">
        <f>O23+$F$23</f>
        <v>207274158</v>
      </c>
      <c r="Q23" s="571"/>
      <c r="R23" s="147">
        <f>P23+$F$23</f>
        <v>230304620</v>
      </c>
      <c r="S23" s="147">
        <f>R23+$F$23</f>
        <v>253335082</v>
      </c>
      <c r="T23" s="147">
        <f>S23+$F$23</f>
        <v>276365544</v>
      </c>
      <c r="U23" s="571"/>
    </row>
    <row r="24" spans="1:22" s="125" customFormat="1" ht="18" customHeight="1" x14ac:dyDescent="0.2">
      <c r="A24" s="568" t="s">
        <v>868</v>
      </c>
      <c r="B24" s="149" t="s">
        <v>898</v>
      </c>
      <c r="C24" s="133" t="s">
        <v>783</v>
      </c>
      <c r="D24" s="558" t="s">
        <v>784</v>
      </c>
      <c r="E24" s="560"/>
      <c r="F24" s="186">
        <f>F22</f>
        <v>65051614</v>
      </c>
      <c r="G24" s="186">
        <f t="shared" ref="G24:H24" si="0">G22</f>
        <v>108760218</v>
      </c>
      <c r="H24" s="186">
        <f t="shared" si="0"/>
        <v>246885653</v>
      </c>
      <c r="I24" s="570">
        <f>H24/H25</f>
        <v>2.0115821528499372E-2</v>
      </c>
      <c r="J24" s="187">
        <f>J22</f>
        <v>408871477</v>
      </c>
      <c r="K24" s="187">
        <f t="shared" ref="K24:L24" si="1">K22</f>
        <v>511048247</v>
      </c>
      <c r="L24" s="187">
        <f t="shared" si="1"/>
        <v>581305623</v>
      </c>
      <c r="M24" s="572">
        <f>L24/L25</f>
        <v>3.6558443883325902E-2</v>
      </c>
      <c r="N24" s="187">
        <f>N22</f>
        <v>812147432</v>
      </c>
      <c r="O24" s="187">
        <f>+O22</f>
        <v>843868293</v>
      </c>
      <c r="P24" s="187">
        <f>+P22</f>
        <v>902366895</v>
      </c>
      <c r="Q24" s="572">
        <f>(N24+O24+P24)/P25</f>
        <v>0.12904280314649186</v>
      </c>
      <c r="R24" s="304">
        <f>+R22</f>
        <v>1217193604</v>
      </c>
      <c r="S24" s="304">
        <f t="shared" ref="S24:T24" si="2">+S22</f>
        <v>1263058798</v>
      </c>
      <c r="T24" s="304">
        <f t="shared" si="2"/>
        <v>1433875968</v>
      </c>
      <c r="U24" s="320">
        <f>(R24+S24+T24)/(R25+S25+T25)</f>
        <v>7.3066544643560452E-2</v>
      </c>
      <c r="V24" s="266"/>
    </row>
    <row r="25" spans="1:22" s="125" customFormat="1" ht="18" customHeight="1" thickBot="1" x14ac:dyDescent="0.25">
      <c r="A25" s="569"/>
      <c r="B25" s="199" t="s">
        <v>867</v>
      </c>
      <c r="C25" s="140">
        <v>0.61</v>
      </c>
      <c r="D25" s="558"/>
      <c r="E25" s="560"/>
      <c r="F25" s="249">
        <v>6572012515</v>
      </c>
      <c r="G25" s="249">
        <v>10794191927</v>
      </c>
      <c r="H25" s="249">
        <v>12273207567</v>
      </c>
      <c r="I25" s="571"/>
      <c r="J25" s="192">
        <v>13704444021</v>
      </c>
      <c r="K25" s="193">
        <v>15519073634</v>
      </c>
      <c r="L25" s="193">
        <v>15900721181</v>
      </c>
      <c r="M25" s="573"/>
      <c r="N25" s="192">
        <v>17819741602</v>
      </c>
      <c r="O25" s="192">
        <f>15515991035+2980374377</f>
        <v>18496365412</v>
      </c>
      <c r="P25" s="192">
        <f>16805614993+3020230057</f>
        <v>19825845050</v>
      </c>
      <c r="Q25" s="573"/>
      <c r="R25" s="305">
        <f>18757111665+3058276247</f>
        <v>21815387912</v>
      </c>
      <c r="S25" s="305">
        <f>20147736127+3076622410</f>
        <v>23224358537</v>
      </c>
      <c r="T25" s="346">
        <f>7671540845+858077305</f>
        <v>8529618150</v>
      </c>
      <c r="U25" s="321"/>
    </row>
    <row r="26" spans="1:22" ht="15" customHeight="1" x14ac:dyDescent="0.25">
      <c r="F26" s="337"/>
      <c r="J26" s="334">
        <f>J25-H25</f>
        <v>1431236454</v>
      </c>
      <c r="K26" s="21"/>
    </row>
    <row r="27" spans="1:22" ht="3" customHeight="1" x14ac:dyDescent="0.25"/>
    <row r="28" spans="1:22" x14ac:dyDescent="0.25">
      <c r="I28" s="124"/>
      <c r="L28" s="334">
        <f>L22-K22</f>
        <v>70257376</v>
      </c>
      <c r="M28" s="200"/>
      <c r="O28" s="344">
        <v>812147459</v>
      </c>
      <c r="P28" s="245"/>
      <c r="Q28" s="241"/>
    </row>
    <row r="29" spans="1:22" x14ac:dyDescent="0.25">
      <c r="K29" s="128"/>
      <c r="L29" s="142"/>
      <c r="M29" s="2"/>
      <c r="N29" s="2"/>
      <c r="O29" s="345">
        <v>31720861</v>
      </c>
      <c r="P29" s="246"/>
      <c r="Q29" s="244"/>
    </row>
    <row r="30" spans="1:22" x14ac:dyDescent="0.25">
      <c r="L30" s="341">
        <v>12996968711</v>
      </c>
      <c r="O30" s="344"/>
      <c r="P30" s="245"/>
      <c r="Q30" s="244"/>
    </row>
    <row r="31" spans="1:22" x14ac:dyDescent="0.25">
      <c r="L31" s="341">
        <v>2903752470</v>
      </c>
      <c r="O31" s="344"/>
      <c r="P31" s="242"/>
      <c r="Q31" s="243"/>
    </row>
    <row r="32" spans="1:22" x14ac:dyDescent="0.25">
      <c r="L32" s="341"/>
      <c r="O32" s="344"/>
      <c r="P32" s="303"/>
    </row>
    <row r="33" spans="13:15" x14ac:dyDescent="0.25">
      <c r="O33" s="344"/>
    </row>
    <row r="34" spans="13:15" x14ac:dyDescent="0.25">
      <c r="M34" s="141"/>
      <c r="O34" s="344"/>
    </row>
    <row r="35" spans="13:15" x14ac:dyDescent="0.25">
      <c r="O35" s="344"/>
    </row>
    <row r="111" spans="1:21" s="117" customFormat="1" x14ac:dyDescent="0.25">
      <c r="A111" s="118"/>
      <c r="B111" s="114"/>
      <c r="C111" s="119"/>
      <c r="F111" s="129"/>
      <c r="G111" s="129"/>
      <c r="H111" s="129"/>
      <c r="I111" s="116"/>
      <c r="J111" s="116"/>
      <c r="K111" s="116"/>
      <c r="L111" s="116"/>
      <c r="M111" s="116"/>
      <c r="N111" s="115"/>
      <c r="O111" s="115"/>
      <c r="P111" s="115"/>
      <c r="Q111" s="115"/>
      <c r="R111" s="115"/>
      <c r="S111" s="115"/>
      <c r="T111" s="115"/>
      <c r="U111" s="115"/>
    </row>
    <row r="112" spans="1:21" s="117" customFormat="1" x14ac:dyDescent="0.25">
      <c r="A112" s="118"/>
      <c r="B112" s="114"/>
      <c r="C112" s="119"/>
      <c r="F112" s="129"/>
      <c r="G112" s="129"/>
      <c r="H112" s="129"/>
      <c r="I112" s="116"/>
      <c r="J112" s="116"/>
      <c r="K112" s="116"/>
      <c r="L112" s="116"/>
      <c r="M112" s="116"/>
      <c r="N112" s="115"/>
      <c r="O112" s="115"/>
      <c r="P112" s="115"/>
      <c r="Q112" s="115"/>
      <c r="R112" s="115"/>
      <c r="S112" s="115"/>
      <c r="T112" s="115"/>
      <c r="U112" s="115"/>
    </row>
    <row r="113" spans="1:21" s="117" customFormat="1" x14ac:dyDescent="0.25">
      <c r="A113" s="118"/>
      <c r="B113" s="119" t="s">
        <v>782</v>
      </c>
      <c r="C113" s="119"/>
      <c r="F113" s="129"/>
      <c r="G113" s="129"/>
      <c r="H113" s="129"/>
      <c r="I113" s="116"/>
      <c r="J113" s="116"/>
      <c r="K113" s="116"/>
      <c r="L113" s="116"/>
      <c r="M113" s="116"/>
      <c r="N113" s="115"/>
      <c r="O113" s="115"/>
      <c r="P113" s="115"/>
      <c r="Q113" s="115"/>
      <c r="R113" s="115"/>
      <c r="S113" s="115"/>
      <c r="T113" s="115"/>
      <c r="U113" s="115"/>
    </row>
    <row r="114" spans="1:21" s="117" customFormat="1" x14ac:dyDescent="0.25">
      <c r="A114" s="118"/>
      <c r="B114" s="119" t="s">
        <v>781</v>
      </c>
      <c r="C114" s="119"/>
      <c r="F114" s="129"/>
      <c r="G114" s="129"/>
      <c r="H114" s="129"/>
      <c r="I114" s="116"/>
      <c r="J114" s="116"/>
      <c r="K114" s="116"/>
      <c r="L114" s="116"/>
      <c r="M114" s="116"/>
      <c r="N114" s="115"/>
      <c r="O114" s="115"/>
      <c r="P114" s="115"/>
      <c r="Q114" s="115"/>
      <c r="R114" s="115"/>
      <c r="S114" s="115"/>
      <c r="T114" s="115"/>
      <c r="U114" s="115"/>
    </row>
    <row r="115" spans="1:21" s="117" customFormat="1" x14ac:dyDescent="0.25">
      <c r="A115" s="118"/>
      <c r="B115" s="119" t="s">
        <v>780</v>
      </c>
      <c r="C115" s="119"/>
      <c r="F115" s="129"/>
      <c r="G115" s="129"/>
      <c r="H115" s="129"/>
      <c r="I115" s="116"/>
      <c r="J115" s="116"/>
      <c r="K115" s="116"/>
      <c r="L115" s="116"/>
      <c r="M115" s="116"/>
      <c r="N115" s="115"/>
      <c r="O115" s="115"/>
      <c r="P115" s="115"/>
      <c r="Q115" s="115"/>
      <c r="R115" s="115"/>
      <c r="S115" s="115"/>
      <c r="T115" s="115"/>
      <c r="U115" s="115"/>
    </row>
    <row r="116" spans="1:21" s="117" customFormat="1" x14ac:dyDescent="0.25">
      <c r="A116" s="118"/>
      <c r="B116" s="119" t="s">
        <v>779</v>
      </c>
      <c r="C116" s="119"/>
      <c r="F116" s="129"/>
      <c r="G116" s="129"/>
      <c r="H116" s="129"/>
      <c r="I116" s="116"/>
      <c r="J116" s="116"/>
      <c r="K116" s="116"/>
      <c r="L116" s="116"/>
      <c r="M116" s="116"/>
      <c r="N116" s="115"/>
      <c r="O116" s="115"/>
      <c r="P116" s="115"/>
      <c r="Q116" s="115"/>
      <c r="R116" s="115"/>
      <c r="S116" s="115"/>
      <c r="T116" s="115"/>
      <c r="U116" s="115"/>
    </row>
    <row r="117" spans="1:21" x14ac:dyDescent="0.25">
      <c r="B117" s="119" t="s">
        <v>400</v>
      </c>
      <c r="C117" s="119"/>
    </row>
    <row r="118" spans="1:21" x14ac:dyDescent="0.25">
      <c r="B118" s="119" t="s">
        <v>778</v>
      </c>
      <c r="C118" s="119"/>
    </row>
    <row r="119" spans="1:21" x14ac:dyDescent="0.25">
      <c r="B119" s="119" t="s">
        <v>777</v>
      </c>
      <c r="C119" s="119"/>
    </row>
    <row r="120" spans="1:21" x14ac:dyDescent="0.25">
      <c r="B120" s="119"/>
      <c r="C120" s="119"/>
    </row>
    <row r="121" spans="1:21" x14ac:dyDescent="0.25">
      <c r="B121" s="119"/>
      <c r="C121" s="119"/>
    </row>
    <row r="122" spans="1:21" x14ac:dyDescent="0.25">
      <c r="B122" s="119"/>
      <c r="C122" s="119"/>
    </row>
    <row r="123" spans="1:21" x14ac:dyDescent="0.25">
      <c r="B123" s="119"/>
      <c r="C123" s="119"/>
    </row>
    <row r="124" spans="1:21" x14ac:dyDescent="0.25">
      <c r="B124" s="119"/>
      <c r="C124" s="119"/>
    </row>
    <row r="125" spans="1:21" x14ac:dyDescent="0.25">
      <c r="B125" s="119"/>
      <c r="C125" s="119"/>
    </row>
    <row r="126" spans="1:21" x14ac:dyDescent="0.25">
      <c r="B126" s="119"/>
      <c r="C126" s="119"/>
    </row>
    <row r="127" spans="1:21" s="119" customFormat="1" x14ac:dyDescent="0.25">
      <c r="A127" s="123"/>
      <c r="C127" s="114"/>
      <c r="D127" s="122"/>
      <c r="E127" s="122"/>
      <c r="F127" s="130"/>
      <c r="G127" s="130"/>
      <c r="H127" s="130"/>
      <c r="I127" s="121"/>
      <c r="J127" s="121"/>
      <c r="K127" s="121"/>
      <c r="L127" s="121"/>
      <c r="M127" s="121"/>
      <c r="N127" s="120"/>
      <c r="O127" s="120"/>
      <c r="P127" s="120"/>
      <c r="Q127" s="120"/>
      <c r="R127" s="120"/>
      <c r="S127" s="120"/>
      <c r="T127" s="120"/>
      <c r="U127" s="120"/>
    </row>
    <row r="128" spans="1:21" s="119" customFormat="1" x14ac:dyDescent="0.25">
      <c r="A128" s="123"/>
      <c r="C128" s="114"/>
      <c r="D128" s="122"/>
      <c r="E128" s="122"/>
      <c r="F128" s="130"/>
      <c r="G128" s="130"/>
      <c r="H128" s="130"/>
      <c r="I128" s="121"/>
      <c r="J128" s="121"/>
      <c r="K128" s="121"/>
      <c r="L128" s="121"/>
      <c r="M128" s="121"/>
      <c r="N128" s="120"/>
      <c r="O128" s="120"/>
      <c r="P128" s="120"/>
      <c r="Q128" s="120"/>
      <c r="R128" s="120"/>
      <c r="S128" s="120"/>
      <c r="T128" s="120"/>
      <c r="U128" s="120"/>
    </row>
    <row r="129" spans="1:21" s="119" customFormat="1" x14ac:dyDescent="0.25">
      <c r="A129" s="123"/>
      <c r="B129" s="114"/>
      <c r="C129" s="114"/>
      <c r="D129" s="122"/>
      <c r="E129" s="122"/>
      <c r="F129" s="130"/>
      <c r="G129" s="130"/>
      <c r="H129" s="130"/>
      <c r="I129" s="121"/>
      <c r="J129" s="121"/>
      <c r="K129" s="121"/>
      <c r="L129" s="121"/>
      <c r="M129" s="121"/>
      <c r="N129" s="120"/>
      <c r="O129" s="120"/>
      <c r="P129" s="120"/>
      <c r="Q129" s="120"/>
      <c r="R129" s="120"/>
      <c r="S129" s="120"/>
      <c r="T129" s="120"/>
      <c r="U129" s="120"/>
    </row>
    <row r="130" spans="1:21" s="119" customFormat="1" x14ac:dyDescent="0.25">
      <c r="A130" s="123"/>
      <c r="B130" s="114"/>
      <c r="C130" s="114"/>
      <c r="D130" s="122"/>
      <c r="E130" s="122"/>
      <c r="F130" s="130"/>
      <c r="G130" s="130"/>
      <c r="H130" s="130"/>
      <c r="I130" s="121"/>
      <c r="J130" s="121"/>
      <c r="K130" s="121"/>
      <c r="L130" s="121"/>
      <c r="M130" s="121"/>
      <c r="N130" s="120"/>
      <c r="O130" s="120"/>
      <c r="P130" s="120"/>
      <c r="Q130" s="120"/>
      <c r="R130" s="120"/>
      <c r="S130" s="120"/>
      <c r="T130" s="120"/>
      <c r="U130" s="120"/>
    </row>
    <row r="131" spans="1:21" s="119" customFormat="1" x14ac:dyDescent="0.25">
      <c r="A131" s="123"/>
      <c r="B131" s="114"/>
      <c r="C131" s="114"/>
      <c r="D131" s="122"/>
      <c r="E131" s="122"/>
      <c r="F131" s="130"/>
      <c r="G131" s="130"/>
      <c r="H131" s="130"/>
      <c r="I131" s="121"/>
      <c r="J131" s="121"/>
      <c r="K131" s="121"/>
      <c r="L131" s="121"/>
      <c r="M131" s="121"/>
      <c r="N131" s="120"/>
      <c r="O131" s="120"/>
      <c r="P131" s="120"/>
      <c r="Q131" s="120"/>
      <c r="R131" s="120"/>
      <c r="S131" s="120"/>
      <c r="T131" s="120"/>
      <c r="U131" s="120"/>
    </row>
    <row r="132" spans="1:21" s="119" customFormat="1" x14ac:dyDescent="0.25">
      <c r="A132" s="123"/>
      <c r="B132" s="114"/>
      <c r="C132" s="114"/>
      <c r="D132" s="122"/>
      <c r="E132" s="122"/>
      <c r="F132" s="130"/>
      <c r="G132" s="130"/>
      <c r="H132" s="130"/>
      <c r="I132" s="121"/>
      <c r="J132" s="121"/>
      <c r="K132" s="121"/>
      <c r="L132" s="121"/>
      <c r="M132" s="121"/>
      <c r="N132" s="120"/>
      <c r="O132" s="120"/>
      <c r="P132" s="120"/>
      <c r="Q132" s="120"/>
      <c r="R132" s="120"/>
      <c r="S132" s="120"/>
      <c r="T132" s="120"/>
      <c r="U132" s="120"/>
    </row>
    <row r="133" spans="1:21" s="119" customFormat="1" x14ac:dyDescent="0.25">
      <c r="A133" s="123"/>
      <c r="B133" s="114"/>
      <c r="C133" s="114"/>
      <c r="D133" s="122"/>
      <c r="E133" s="122"/>
      <c r="F133" s="130"/>
      <c r="G133" s="130"/>
      <c r="H133" s="130"/>
      <c r="I133" s="121"/>
      <c r="J133" s="121"/>
      <c r="K133" s="121"/>
      <c r="L133" s="121"/>
      <c r="M133" s="121"/>
      <c r="N133" s="120"/>
      <c r="O133" s="120"/>
      <c r="P133" s="120"/>
      <c r="Q133" s="120"/>
      <c r="R133" s="120"/>
      <c r="S133" s="120"/>
      <c r="T133" s="120"/>
      <c r="U133" s="120"/>
    </row>
    <row r="134" spans="1:21" s="119" customFormat="1" x14ac:dyDescent="0.25">
      <c r="A134" s="123"/>
      <c r="B134" s="114"/>
      <c r="C134" s="114"/>
      <c r="D134" s="122"/>
      <c r="E134" s="122"/>
      <c r="F134" s="130"/>
      <c r="G134" s="130"/>
      <c r="H134" s="130"/>
      <c r="I134" s="121"/>
      <c r="J134" s="121"/>
      <c r="K134" s="121"/>
      <c r="L134" s="121"/>
      <c r="M134" s="121"/>
      <c r="N134" s="120"/>
      <c r="O134" s="120"/>
      <c r="P134" s="120"/>
      <c r="Q134" s="120"/>
      <c r="R134" s="120"/>
      <c r="S134" s="120"/>
      <c r="T134" s="120"/>
      <c r="U134" s="120"/>
    </row>
    <row r="135" spans="1:21" s="119" customFormat="1" x14ac:dyDescent="0.25">
      <c r="A135" s="123"/>
      <c r="B135" s="114"/>
      <c r="C135" s="114"/>
      <c r="D135" s="122"/>
      <c r="E135" s="122"/>
      <c r="F135" s="130"/>
      <c r="G135" s="130"/>
      <c r="H135" s="130"/>
      <c r="I135" s="121"/>
      <c r="J135" s="121"/>
      <c r="K135" s="121"/>
      <c r="L135" s="121"/>
      <c r="M135" s="121"/>
      <c r="N135" s="120"/>
      <c r="O135" s="120"/>
      <c r="P135" s="120"/>
      <c r="Q135" s="120"/>
      <c r="R135" s="120"/>
      <c r="S135" s="120"/>
      <c r="T135" s="120"/>
      <c r="U135" s="120"/>
    </row>
    <row r="136" spans="1:21" s="119" customFormat="1" x14ac:dyDescent="0.25">
      <c r="A136" s="123"/>
      <c r="B136" s="114"/>
      <c r="C136" s="114"/>
      <c r="D136" s="122"/>
      <c r="E136" s="122"/>
      <c r="F136" s="130"/>
      <c r="G136" s="130"/>
      <c r="H136" s="130"/>
      <c r="I136" s="121"/>
      <c r="J136" s="121"/>
      <c r="K136" s="121"/>
      <c r="L136" s="121"/>
      <c r="M136" s="121"/>
      <c r="N136" s="120"/>
      <c r="O136" s="120"/>
      <c r="P136" s="120"/>
      <c r="Q136" s="120"/>
      <c r="R136" s="120"/>
      <c r="S136" s="120"/>
      <c r="T136" s="120"/>
      <c r="U136" s="120"/>
    </row>
    <row r="137" spans="1:21" s="119" customFormat="1" x14ac:dyDescent="0.25">
      <c r="A137" s="123"/>
      <c r="B137" s="114"/>
      <c r="C137" s="114"/>
      <c r="D137" s="122"/>
      <c r="E137" s="122"/>
      <c r="F137" s="130"/>
      <c r="G137" s="130"/>
      <c r="H137" s="130"/>
      <c r="I137" s="121"/>
      <c r="J137" s="121"/>
      <c r="K137" s="121"/>
      <c r="L137" s="121"/>
      <c r="M137" s="121"/>
      <c r="N137" s="120"/>
      <c r="O137" s="120"/>
      <c r="P137" s="120"/>
      <c r="Q137" s="120"/>
      <c r="R137" s="120"/>
      <c r="S137" s="120"/>
      <c r="T137" s="120"/>
      <c r="U137" s="120"/>
    </row>
    <row r="138" spans="1:21" s="119" customFormat="1" x14ac:dyDescent="0.25">
      <c r="A138" s="123"/>
      <c r="B138" s="114"/>
      <c r="C138" s="114"/>
      <c r="D138" s="122"/>
      <c r="E138" s="122"/>
      <c r="F138" s="130"/>
      <c r="G138" s="130"/>
      <c r="H138" s="130"/>
      <c r="I138" s="121"/>
      <c r="J138" s="121"/>
      <c r="K138" s="121"/>
      <c r="L138" s="121"/>
      <c r="M138" s="121"/>
      <c r="N138" s="120"/>
      <c r="O138" s="120"/>
      <c r="P138" s="120"/>
      <c r="Q138" s="120"/>
      <c r="R138" s="120"/>
      <c r="S138" s="120"/>
      <c r="T138" s="120"/>
      <c r="U138" s="120"/>
    </row>
    <row r="139" spans="1:21" s="119" customFormat="1" x14ac:dyDescent="0.25">
      <c r="A139" s="123"/>
      <c r="B139" s="114"/>
      <c r="C139" s="114"/>
      <c r="D139" s="122"/>
      <c r="E139" s="122"/>
      <c r="F139" s="130"/>
      <c r="G139" s="130"/>
      <c r="H139" s="130"/>
      <c r="I139" s="121"/>
      <c r="J139" s="121"/>
      <c r="K139" s="121"/>
      <c r="L139" s="121"/>
      <c r="M139" s="121"/>
      <c r="N139" s="120"/>
      <c r="O139" s="120"/>
      <c r="P139" s="120"/>
      <c r="Q139" s="120"/>
      <c r="R139" s="120"/>
      <c r="S139" s="120"/>
      <c r="T139" s="120"/>
      <c r="U139" s="120"/>
    </row>
    <row r="140" spans="1:21" s="119" customFormat="1" x14ac:dyDescent="0.25">
      <c r="A140" s="123"/>
      <c r="B140" s="114"/>
      <c r="C140" s="114"/>
      <c r="D140" s="122"/>
      <c r="E140" s="122"/>
      <c r="F140" s="130"/>
      <c r="G140" s="130"/>
      <c r="H140" s="130"/>
      <c r="I140" s="121"/>
      <c r="J140" s="121"/>
      <c r="K140" s="121"/>
      <c r="L140" s="121"/>
      <c r="M140" s="121"/>
      <c r="N140" s="120"/>
      <c r="O140" s="120"/>
      <c r="P140" s="120"/>
      <c r="Q140" s="120"/>
      <c r="R140" s="120"/>
      <c r="S140" s="120"/>
      <c r="T140" s="120"/>
      <c r="U140" s="120"/>
    </row>
    <row r="141" spans="1:21" s="119" customFormat="1" x14ac:dyDescent="0.25">
      <c r="A141" s="123"/>
      <c r="B141" s="114"/>
      <c r="C141" s="114"/>
      <c r="D141" s="122"/>
      <c r="E141" s="122"/>
      <c r="F141" s="130"/>
      <c r="G141" s="130"/>
      <c r="H141" s="130"/>
      <c r="I141" s="121"/>
      <c r="J141" s="121"/>
      <c r="K141" s="121"/>
      <c r="L141" s="121"/>
      <c r="M141" s="121"/>
      <c r="N141" s="120"/>
      <c r="O141" s="120"/>
      <c r="P141" s="120"/>
      <c r="Q141" s="120"/>
      <c r="R141" s="120"/>
      <c r="S141" s="120"/>
      <c r="T141" s="120"/>
      <c r="U141" s="120"/>
    </row>
    <row r="142" spans="1:21" s="119" customFormat="1" x14ac:dyDescent="0.25">
      <c r="A142" s="123"/>
      <c r="B142" s="114"/>
      <c r="C142" s="114"/>
      <c r="D142" s="122"/>
      <c r="E142" s="122"/>
      <c r="F142" s="130"/>
      <c r="G142" s="130"/>
      <c r="H142" s="130"/>
      <c r="I142" s="121"/>
      <c r="J142" s="121"/>
      <c r="K142" s="121"/>
      <c r="L142" s="121"/>
      <c r="M142" s="121"/>
      <c r="N142" s="120"/>
      <c r="O142" s="120"/>
      <c r="P142" s="120"/>
      <c r="Q142" s="120"/>
      <c r="R142" s="120"/>
      <c r="S142" s="120"/>
      <c r="T142" s="120"/>
      <c r="U142" s="120"/>
    </row>
  </sheetData>
  <mergeCells count="60">
    <mergeCell ref="A8:A9"/>
    <mergeCell ref="Q8:Q9"/>
    <mergeCell ref="U22:U23"/>
    <mergeCell ref="U4:U5"/>
    <mergeCell ref="A6:A7"/>
    <mergeCell ref="D6:D7"/>
    <mergeCell ref="E6:E7"/>
    <mergeCell ref="I6:I7"/>
    <mergeCell ref="M6:M7"/>
    <mergeCell ref="Q6:Q7"/>
    <mergeCell ref="A4:A5"/>
    <mergeCell ref="D4:D5"/>
    <mergeCell ref="E4:E5"/>
    <mergeCell ref="I4:I5"/>
    <mergeCell ref="M4:M5"/>
    <mergeCell ref="Q4:Q5"/>
    <mergeCell ref="Q10:Q11"/>
    <mergeCell ref="E10:E11"/>
    <mergeCell ref="I10:I11"/>
    <mergeCell ref="M10:M11"/>
    <mergeCell ref="D8:D9"/>
    <mergeCell ref="E8:E9"/>
    <mergeCell ref="I8:I9"/>
    <mergeCell ref="M8:M9"/>
    <mergeCell ref="A17:A18"/>
    <mergeCell ref="D17:D18"/>
    <mergeCell ref="A12:A13"/>
    <mergeCell ref="A10:A11"/>
    <mergeCell ref="D10:D11"/>
    <mergeCell ref="Q24:Q25"/>
    <mergeCell ref="A22:A23"/>
    <mergeCell ref="D22:D23"/>
    <mergeCell ref="E22:E25"/>
    <mergeCell ref="I22:I23"/>
    <mergeCell ref="M22:M23"/>
    <mergeCell ref="Q22:Q23"/>
    <mergeCell ref="A2:B2"/>
    <mergeCell ref="A24:A25"/>
    <mergeCell ref="D24:D25"/>
    <mergeCell ref="I24:I25"/>
    <mergeCell ref="M24:M25"/>
    <mergeCell ref="I17:I18"/>
    <mergeCell ref="I12:I13"/>
    <mergeCell ref="M12:M13"/>
    <mergeCell ref="A15:A16"/>
    <mergeCell ref="D15:D16"/>
    <mergeCell ref="E15:E20"/>
    <mergeCell ref="I15:I16"/>
    <mergeCell ref="M15:M16"/>
    <mergeCell ref="A19:A20"/>
    <mergeCell ref="D19:D20"/>
    <mergeCell ref="I19:I20"/>
    <mergeCell ref="M17:M18"/>
    <mergeCell ref="Q15:Q16"/>
    <mergeCell ref="D12:D13"/>
    <mergeCell ref="E12:E13"/>
    <mergeCell ref="Q19:Q20"/>
    <mergeCell ref="Q12:Q13"/>
    <mergeCell ref="Q17:Q18"/>
    <mergeCell ref="M19:M20"/>
  </mergeCells>
  <pageMargins left="0.70866141732283472" right="0.70866141732283472" top="0.74803149606299213" bottom="0.74803149606299213" header="0.31496062992125984" footer="0.31496062992125984"/>
  <pageSetup scale="42"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FINANCIEROS SITUAC24-1</vt:lpstr>
      <vt:lpstr>FINANCIEROS SITUAC24-2</vt:lpstr>
      <vt:lpstr>FINANCIEROS SITUACI24-3</vt:lpstr>
      <vt:lpstr>FINANCIEROS ACTIVIDAD VIG24</vt:lpstr>
      <vt:lpstr>FINANCIEROS ACTIVIDAD-VIG24</vt:lpstr>
      <vt:lpstr>GESTION PPTO VIG 24</vt:lpstr>
      <vt:lpstr>GESTION CARTERA-VIG24</vt:lpstr>
      <vt:lpstr>GESTION CARTERA VIG24</vt:lpstr>
      <vt:lpstr>MATRIZ INDICADORES FINACIEROS</vt:lpstr>
      <vt:lpstr>ESF</vt:lpstr>
      <vt:lpstr>ER</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yasmin casamachin cuetia</dc:creator>
  <cp:lastModifiedBy>PAOLA ANDREA MURILLO POLANIA</cp:lastModifiedBy>
  <cp:lastPrinted>2022-05-18T15:36:38Z</cp:lastPrinted>
  <dcterms:created xsi:type="dcterms:W3CDTF">2018-08-28T19:02:19Z</dcterms:created>
  <dcterms:modified xsi:type="dcterms:W3CDTF">2025-02-06T16:12:45Z</dcterms:modified>
</cp:coreProperties>
</file>