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omments7.xml" ContentType="application/vnd.openxmlformats-officedocument.spreadsheetml.comments+xml"/>
  <Override PartName="/xl/charts/chart8.xml" ContentType="application/vnd.openxmlformats-officedocument.drawingml.chart+xml"/>
  <Override PartName="/xl/drawings/drawing9.xml" ContentType="application/vnd.openxmlformats-officedocument.drawing+xml"/>
  <Override PartName="/xl/comments8.xml" ContentType="application/vnd.openxmlformats-officedocument.spreadsheetml.comments+xml"/>
  <Override PartName="/xl/charts/chart9.xml" ContentType="application/vnd.openxmlformats-officedocument.drawingml.chart+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ALAMPREA.INFIBAGUE\Documents\2025\SIG\Indicadores\INDICADORES DE GESTIÓN 2025 - 2026 lucia\Seguimiento y Cierre 2025\"/>
    </mc:Choice>
  </mc:AlternateContent>
  <bookViews>
    <workbookView xWindow="0" yWindow="0" windowWidth="28800" windowHeight="12300" tabRatio="895" firstSheet="2" activeTab="8"/>
  </bookViews>
  <sheets>
    <sheet name="FINANCIEROS SITUAC25-1" sheetId="16" r:id="rId1"/>
    <sheet name="FINANCIEROS SITUAC25-2" sheetId="27" r:id="rId2"/>
    <sheet name="FINANCIEROS SITUACI25-3" sheetId="26" r:id="rId3"/>
    <sheet name="FINANCIEROS ACTIVIDAD VIG25" sheetId="18" r:id="rId4"/>
    <sheet name="FINANCIEROS ACTIVIDAD-VIG25" sheetId="21" r:id="rId5"/>
    <sheet name="GESTION PPTO VIG 25" sheetId="36" r:id="rId6"/>
    <sheet name="GESTION CARTERA-VIG25" sheetId="31" r:id="rId7"/>
    <sheet name="GESTION CARTERA VIG25" sheetId="32" r:id="rId8"/>
    <sheet name="MATRIZ INDICADORES FINACIEROS" sheetId="35" r:id="rId9"/>
    <sheet name="ESF" sheetId="28" state="hidden" r:id="rId10"/>
    <sheet name="ER" sheetId="29" state="hidden" r:id="rId11"/>
    <sheet name="Hoja3" sheetId="30" state="hidden" r:id="rId12"/>
  </sheets>
  <externalReferences>
    <externalReference r:id="rId13"/>
    <externalReference r:id="rId14"/>
    <externalReference r:id="rId15"/>
  </externalReferences>
  <definedNames>
    <definedName name="___OVC30" localSheetId="8">#REF!</definedName>
    <definedName name="___OVC30">#REF!</definedName>
    <definedName name="___OVC50" localSheetId="8">#REF!</definedName>
    <definedName name="___OVC50">#REF!</definedName>
    <definedName name="_OVC30" localSheetId="8">#REF!</definedName>
    <definedName name="_OVC30">#REF!</definedName>
    <definedName name="_OVC50" localSheetId="8">#REF!</definedName>
    <definedName name="_OVC50">#REF!</definedName>
    <definedName name="_Toc140149825_1" localSheetId="8">[1]JURIDICA!#REF!</definedName>
    <definedName name="_Toc140149825_1">[1]JURIDICA!#REF!</definedName>
    <definedName name="_Toc140149825_59" localSheetId="8">#REF!</definedName>
    <definedName name="_Toc140149825_59">#REF!</definedName>
    <definedName name="_Toc142149825_60" localSheetId="8">#REF!</definedName>
    <definedName name="_Toc142149825_60">#REF!</definedName>
    <definedName name="AMOR" localSheetId="8">[1]JURIDICA!#REF!</definedName>
    <definedName name="AMOR">[1]JURIDICA!#REF!</definedName>
    <definedName name="andres" localSheetId="8">#REF!</definedName>
    <definedName name="andres">#REF!</definedName>
    <definedName name="camionetas2017" localSheetId="8">#REF!</definedName>
    <definedName name="camionetas2017">#REF!</definedName>
    <definedName name="CCCC">'[2]CUADRO RESUMEN'!$L$14</definedName>
    <definedName name="DDDD">'[2]CUADRO RESUMEN'!$L$18</definedName>
    <definedName name="FF" localSheetId="8">[1]JURIDICA!#REF!</definedName>
    <definedName name="FF">[1]JURIDICA!#REF!</definedName>
    <definedName name="FFF">'[2]CUADRO RESUMEN'!$L$15</definedName>
    <definedName name="FFFFFFF" localSheetId="8">#REF!</definedName>
    <definedName name="FFFFFFF">#REF!</definedName>
    <definedName name="FGHJK">'[2]CUADRO RESUMEN'!$L$16</definedName>
    <definedName name="GG" localSheetId="8">[1]JURIDICA!#REF!</definedName>
    <definedName name="GG">[1]JURIDICA!#REF!</definedName>
    <definedName name="GGGGGG" localSheetId="8">#REF!</definedName>
    <definedName name="GGGGGG">#REF!</definedName>
    <definedName name="NUEVO">#REF!</definedName>
    <definedName name="opcion1">'[2]CUADRO RESUMEN'!$L$13</definedName>
    <definedName name="opcion2">'[3]CUADRO RESUMEN'!$L$21</definedName>
    <definedName name="opcion3">'[3]CUADRO RESUMEN'!$L$22</definedName>
    <definedName name="opcion4">'[3]CUADRO RESUMEN'!$L$23</definedName>
    <definedName name="opcion5">'[3]CUADRO RESUMEN'!$L$24</definedName>
    <definedName name="opcion6">'[3]CUADRO RESUMEN'!$L$25</definedName>
    <definedName name="opcion7">'[2]CUADRO RESUMEN'!$L$24</definedName>
    <definedName name="SAMC14" localSheetId="8">#REF!</definedName>
    <definedName name="SAMC14">#REF!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 i="35" l="1"/>
  <c r="C27" i="18" l="1"/>
  <c r="D27" i="18" s="1"/>
  <c r="B26" i="18"/>
  <c r="J26" i="35"/>
  <c r="T20" i="35"/>
  <c r="T18" i="35"/>
  <c r="B27" i="26"/>
  <c r="B27" i="16"/>
  <c r="T13" i="35"/>
  <c r="T12" i="35"/>
  <c r="Q8" i="35"/>
  <c r="R24" i="35"/>
  <c r="U12" i="35" l="1"/>
  <c r="C27" i="21" s="1"/>
  <c r="O76" i="36"/>
  <c r="O77" i="36"/>
  <c r="O78" i="36"/>
  <c r="O79" i="36"/>
  <c r="O80" i="36"/>
  <c r="O75" i="36"/>
  <c r="J76" i="36"/>
  <c r="J77" i="36"/>
  <c r="J78" i="36"/>
  <c r="J79" i="36"/>
  <c r="J80" i="36"/>
  <c r="J75" i="36"/>
  <c r="H23" i="35" l="1"/>
  <c r="T24" i="35" l="1"/>
  <c r="U24" i="35" s="1"/>
  <c r="S24" i="35"/>
  <c r="P24" i="35"/>
  <c r="O24" i="35"/>
  <c r="N24" i="35"/>
  <c r="Q24" i="35" s="1"/>
  <c r="L24" i="35"/>
  <c r="K24" i="35"/>
  <c r="J24" i="35"/>
  <c r="H24" i="35"/>
  <c r="I24" i="35" s="1"/>
  <c r="G24" i="35"/>
  <c r="I12" i="35" l="1"/>
  <c r="C35" i="36" l="1"/>
  <c r="C34" i="36"/>
  <c r="C33" i="36"/>
  <c r="B26" i="21" l="1"/>
  <c r="B25" i="21"/>
  <c r="C25" i="36" l="1"/>
  <c r="C26" i="36"/>
  <c r="C27" i="36"/>
  <c r="C28" i="36"/>
  <c r="C29" i="36"/>
  <c r="C30" i="36"/>
  <c r="C31" i="36"/>
  <c r="C32" i="36"/>
  <c r="C24" i="36"/>
  <c r="M19" i="35"/>
  <c r="M17" i="35"/>
  <c r="M15" i="35"/>
  <c r="M12" i="35"/>
  <c r="M10" i="35"/>
  <c r="C25" i="18" s="1"/>
  <c r="M8" i="35"/>
  <c r="C25" i="26" s="1"/>
  <c r="M6" i="35"/>
  <c r="M4" i="35"/>
  <c r="C25" i="16" s="1"/>
  <c r="I19" i="35"/>
  <c r="I17" i="35"/>
  <c r="I15" i="35"/>
  <c r="I10" i="35"/>
  <c r="C24" i="18" s="1"/>
  <c r="I8" i="35"/>
  <c r="C24" i="26" s="1"/>
  <c r="I6" i="35"/>
  <c r="O25" i="18" l="1"/>
  <c r="F24" i="35"/>
  <c r="I22" i="35" l="1"/>
  <c r="C24" i="31" s="1"/>
  <c r="B25" i="32"/>
  <c r="B26" i="32"/>
  <c r="B27" i="32"/>
  <c r="D27" i="32" s="1"/>
  <c r="B24" i="32"/>
  <c r="B25" i="31"/>
  <c r="B26" i="31"/>
  <c r="B27" i="31"/>
  <c r="D27" i="31" s="1"/>
  <c r="B24" i="31"/>
  <c r="B27" i="21" l="1"/>
  <c r="D27" i="21" s="1"/>
  <c r="B24" i="21"/>
  <c r="B25" i="26"/>
  <c r="D25" i="26" s="1"/>
  <c r="B26" i="26"/>
  <c r="B24" i="26"/>
  <c r="D24" i="26" s="1"/>
  <c r="B25" i="27"/>
  <c r="B26" i="27"/>
  <c r="B27" i="27"/>
  <c r="B24" i="27"/>
  <c r="L28" i="35" l="1"/>
  <c r="B25" i="16"/>
  <c r="B26" i="16"/>
  <c r="B24" i="16"/>
  <c r="M22" i="35" l="1"/>
  <c r="C25" i="31" s="1"/>
  <c r="M24" i="35"/>
  <c r="C25" i="32" s="1"/>
  <c r="D25" i="32" s="1"/>
  <c r="U4" i="35"/>
  <c r="C27" i="16" s="1"/>
  <c r="D27" i="16" s="1"/>
  <c r="Q4" i="35"/>
  <c r="C26" i="16" s="1"/>
  <c r="D26" i="16" s="1"/>
  <c r="Q22" i="35" l="1"/>
  <c r="U19" i="35"/>
  <c r="D35" i="36" s="1"/>
  <c r="C26" i="32" l="1"/>
  <c r="D26" i="32" s="1"/>
  <c r="U8" i="35"/>
  <c r="C27" i="26" s="1"/>
  <c r="D27" i="26" s="1"/>
  <c r="C26" i="26"/>
  <c r="D26" i="26" s="1"/>
  <c r="U22" i="35" l="1"/>
  <c r="E35" i="36" s="1"/>
  <c r="D29" i="36"/>
  <c r="D24" i="36" l="1"/>
  <c r="E24" i="36" s="1"/>
  <c r="I4" i="35" l="1"/>
  <c r="B25" i="18" l="1"/>
  <c r="D25" i="18" s="1"/>
  <c r="B24" i="18"/>
  <c r="D24" i="18" s="1"/>
  <c r="U6" i="35" l="1"/>
  <c r="Q6" i="35"/>
  <c r="U17" i="35"/>
  <c r="D34" i="36" s="1"/>
  <c r="E34" i="36" s="1"/>
  <c r="U15" i="35"/>
  <c r="D33" i="36" s="1"/>
  <c r="E33" i="36" s="1"/>
  <c r="C27" i="27" l="1"/>
  <c r="C26" i="27"/>
  <c r="D27" i="27" l="1"/>
  <c r="D26" i="27"/>
  <c r="E80" i="36"/>
  <c r="E79" i="36"/>
  <c r="E78" i="36"/>
  <c r="E77" i="36"/>
  <c r="E76" i="36"/>
  <c r="E75" i="36"/>
  <c r="E29" i="36"/>
  <c r="C25" i="27" l="1"/>
  <c r="C24" i="21"/>
  <c r="Q10" i="35"/>
  <c r="C26" i="18" s="1"/>
  <c r="D26" i="18" s="1"/>
  <c r="D25" i="27" l="1"/>
  <c r="D24" i="21"/>
  <c r="O24" i="21"/>
  <c r="C26" i="31"/>
  <c r="D26" i="31" s="1"/>
  <c r="D27" i="36"/>
  <c r="E27" i="36" s="1"/>
  <c r="Q15" i="35"/>
  <c r="D30" i="36" l="1"/>
  <c r="E30" i="36" s="1"/>
  <c r="Q12" i="35"/>
  <c r="C26" i="21" s="1"/>
  <c r="D26" i="21" s="1"/>
  <c r="C25" i="21"/>
  <c r="D25" i="21" l="1"/>
  <c r="O25" i="21"/>
  <c r="D25" i="36"/>
  <c r="E25" i="36" s="1"/>
  <c r="C24" i="16"/>
  <c r="Q19" i="35"/>
  <c r="D32" i="36" s="1"/>
  <c r="E32" i="36" s="1"/>
  <c r="Q17" i="35"/>
  <c r="D31" i="36" s="1"/>
  <c r="E31" i="36" s="1"/>
  <c r="D28" i="36"/>
  <c r="E28" i="36" s="1"/>
  <c r="C24" i="27" l="1"/>
  <c r="D26" i="36"/>
  <c r="E26" i="36" s="1"/>
  <c r="D24" i="27" l="1"/>
  <c r="D25" i="16"/>
  <c r="D24" i="16"/>
  <c r="Q32" i="21" l="1"/>
  <c r="Q33" i="21" s="1"/>
  <c r="P32" i="21"/>
  <c r="P33" i="21" s="1"/>
  <c r="Q31" i="18"/>
  <c r="Q32" i="18" s="1"/>
  <c r="P31" i="18"/>
  <c r="P32" i="18" s="1"/>
  <c r="D25" i="31"/>
  <c r="D24" i="31"/>
  <c r="P34" i="21" l="1"/>
  <c r="Q34" i="21"/>
  <c r="D30" i="30"/>
  <c r="D24" i="30"/>
  <c r="D25" i="30" s="1"/>
  <c r="D20" i="30"/>
  <c r="D19" i="30"/>
  <c r="D12" i="30"/>
  <c r="D11" i="30"/>
  <c r="D10" i="30"/>
  <c r="D4" i="30"/>
  <c r="D6" i="30"/>
  <c r="D5" i="30"/>
  <c r="D3" i="30"/>
  <c r="D2" i="30"/>
  <c r="D21" i="30" l="1"/>
  <c r="D27" i="30" s="1"/>
  <c r="D13" i="30"/>
  <c r="D7" i="30"/>
  <c r="D15" i="30" l="1"/>
  <c r="C24" i="32"/>
  <c r="D24" i="32" s="1"/>
</calcChain>
</file>

<file path=xl/comments1.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2.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3.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4.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5.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6.xml><?xml version="1.0" encoding="utf-8"?>
<comments xmlns="http://schemas.openxmlformats.org/spreadsheetml/2006/main">
  <authors>
    <author>Liliana Lamprea</author>
    <author>PwC</author>
  </authors>
  <commentList>
    <comment ref="C7" authorId="0" shapeId="0">
      <text>
        <r>
          <rPr>
            <sz val="9"/>
            <color indexed="81"/>
            <rFont val="Tahoma"/>
            <family val="2"/>
          </rPr>
          <t xml:space="preserve">Nombre del proceso al que pertenece el indicador
</t>
        </r>
      </text>
    </comment>
    <comment ref="J7" authorId="0" shapeId="0">
      <text>
        <r>
          <rPr>
            <sz val="9"/>
            <color indexed="81"/>
            <rFont val="Tahoma"/>
            <family val="2"/>
          </rPr>
          <t xml:space="preserve">Seleccionar si el indicador es de EFICACIA, EFICIENCIA O EFECTIVIDAD
</t>
        </r>
      </text>
    </comment>
    <comment ref="C8" authorId="1" shapeId="0">
      <text>
        <r>
          <rPr>
            <sz val="10"/>
            <color indexed="81"/>
            <rFont val="Tahoma"/>
            <family val="2"/>
          </rPr>
          <t>Corresponde al nombre a o la expresión que identifica el indicador</t>
        </r>
      </text>
    </comment>
    <comment ref="J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C23" authorId="0" shapeId="0">
      <text>
        <r>
          <rPr>
            <sz val="9"/>
            <color indexed="81"/>
            <rFont val="Tahoma"/>
            <family val="2"/>
          </rPr>
          <t xml:space="preserve">Meta establecida para el indicador, en el periodo objeto de seguuimiento
</t>
        </r>
      </text>
    </comment>
    <comment ref="D23" authorId="0" shapeId="0">
      <text>
        <r>
          <rPr>
            <sz val="8"/>
            <color indexed="81"/>
            <rFont val="Tahoma"/>
            <family val="2"/>
          </rPr>
          <t>Cálculo del indicador, para el periodo objeto de seguimiento.
Recuerde que debe sombrear esta casilla de acuerdo con las convenciones del Rango de Evaluación.</t>
        </r>
      </text>
    </comment>
    <comment ref="E23" authorId="0" shapeId="0">
      <text>
        <r>
          <rPr>
            <sz val="9"/>
            <color indexed="81"/>
            <rFont val="Tahoma"/>
            <family val="2"/>
          </rPr>
          <t xml:space="preserve">% de cumplimiento del indicador, teniendo en cuenta la meta y el resultado obtenido de la medición del indicador
</t>
        </r>
      </text>
    </comment>
    <comment ref="F23" authorId="0" shapeId="0">
      <text>
        <r>
          <rPr>
            <sz val="9"/>
            <color indexed="81"/>
            <rFont val="Tahoma"/>
            <family val="2"/>
          </rPr>
          <t xml:space="preserve">Realizar las anotaciones que se consideren importantes frente al resultado obtenido
</t>
        </r>
      </text>
    </comment>
    <comment ref="H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J23" authorId="0" shapeId="0">
      <text>
        <r>
          <rPr>
            <sz val="9"/>
            <color indexed="81"/>
            <rFont val="Tahoma"/>
            <family val="2"/>
          </rPr>
          <t xml:space="preserve">Cargo del responsable o responsables de implementar las acciones propuestas.
</t>
        </r>
      </text>
    </comment>
    <comment ref="K23" authorId="0" shapeId="0">
      <text>
        <r>
          <rPr>
            <sz val="9"/>
            <color indexed="81"/>
            <rFont val="Tahoma"/>
            <family val="2"/>
          </rPr>
          <t xml:space="preserve">Fecha o plazo establecido para la implementación de las acciones propuestas
</t>
        </r>
      </text>
    </comment>
  </commentList>
</comments>
</file>

<file path=xl/comments7.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8.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9.xml><?xml version="1.0" encoding="utf-8"?>
<comments xmlns="http://schemas.openxmlformats.org/spreadsheetml/2006/main">
  <authors>
    <author>PAOLA ANDREA MURILLO POLANIA</author>
  </authors>
  <commentList>
    <comment ref="B25" authorId="0" shapeId="0">
      <text>
        <r>
          <rPr>
            <b/>
            <sz val="9"/>
            <color indexed="81"/>
            <rFont val="Tahoma"/>
            <family val="2"/>
          </rPr>
          <t>PAOLA ANDREA MURILLO POLANIA:</t>
        </r>
        <r>
          <rPr>
            <sz val="9"/>
            <color indexed="81"/>
            <rFont val="Tahoma"/>
            <family val="2"/>
          </rPr>
          <t xml:space="preserve">
SUMATORIA CODIGO 13 DE ESTADO DE LA SITUACION FINANCIERA COMPARATIVO
</t>
        </r>
      </text>
    </comment>
  </commentList>
</comments>
</file>

<file path=xl/sharedStrings.xml><?xml version="1.0" encoding="utf-8"?>
<sst xmlns="http://schemas.openxmlformats.org/spreadsheetml/2006/main" count="2102" uniqueCount="991">
  <si>
    <t>Resultado</t>
  </si>
  <si>
    <t>SI</t>
  </si>
  <si>
    <t>Cumplido</t>
  </si>
  <si>
    <t>EFICACIA</t>
  </si>
  <si>
    <t>INSTITUTO DE FINANCIAMIENTO, PROMOCIÓN Y DESARROLLO DE IBAGUÉ - INFIBAGUÉ -</t>
  </si>
  <si>
    <r>
      <t xml:space="preserve"> CÓDIGO:   </t>
    </r>
    <r>
      <rPr>
        <sz val="11"/>
        <rFont val="Arial"/>
        <family val="2"/>
      </rPr>
      <t>FOR-SI-010</t>
    </r>
  </si>
  <si>
    <t>Producto</t>
  </si>
  <si>
    <t>NO</t>
  </si>
  <si>
    <t>No Cumplido</t>
  </si>
  <si>
    <t>EFICIENCIA</t>
  </si>
  <si>
    <r>
      <t xml:space="preserve"> FECHA VIGENCIA: </t>
    </r>
    <r>
      <rPr>
        <sz val="11"/>
        <rFont val="Arial"/>
        <family val="2"/>
      </rPr>
      <t>2018/06/12</t>
    </r>
  </si>
  <si>
    <t>Proceso</t>
  </si>
  <si>
    <t>En desarrollo</t>
  </si>
  <si>
    <t>EFECTIVIDAD</t>
  </si>
  <si>
    <t>FICHA TÉCNICA DE INDICADORES POR PROCESO</t>
  </si>
  <si>
    <r>
      <t xml:space="preserve"> VERSIÓN: </t>
    </r>
    <r>
      <rPr>
        <sz val="11"/>
        <rFont val="Arial"/>
        <family val="2"/>
      </rPr>
      <t>01</t>
    </r>
  </si>
  <si>
    <t>Sin Iniciar</t>
  </si>
  <si>
    <t>DESCRIPCIÓN DEL INDICADOR</t>
  </si>
  <si>
    <t>Proceso:</t>
  </si>
  <si>
    <t xml:space="preserve">GESTION FINANCIERA </t>
  </si>
  <si>
    <t>Tipo de Indicador</t>
  </si>
  <si>
    <t>Nombre del indicador</t>
  </si>
  <si>
    <t>Tablero de Control</t>
  </si>
  <si>
    <t>Objetivo del indicador</t>
  </si>
  <si>
    <t>Pertinencia</t>
  </si>
  <si>
    <t>Unidad de medida</t>
  </si>
  <si>
    <t>Definición de variables de la Fórmula</t>
  </si>
  <si>
    <t>Fórmula para su Cálculo</t>
  </si>
  <si>
    <t>Aspectos metodológicos</t>
  </si>
  <si>
    <t>Fuente de los datos</t>
  </si>
  <si>
    <t>Periodicidad / Fechas de medición</t>
  </si>
  <si>
    <t>Responsable de generar el indicador</t>
  </si>
  <si>
    <t>Responsable del seguimiento del indicador</t>
  </si>
  <si>
    <t>DIRECTOR FINANCIERO</t>
  </si>
  <si>
    <t>Línea de base</t>
  </si>
  <si>
    <t>Meta</t>
  </si>
  <si>
    <t>Rangos de evaluación</t>
  </si>
  <si>
    <t>BUENO</t>
  </si>
  <si>
    <t>REGULAR</t>
  </si>
  <si>
    <t>MALO</t>
  </si>
  <si>
    <t>SEGUIMIENTO AL INDICADOR</t>
  </si>
  <si>
    <t>Periodo de Medición</t>
  </si>
  <si>
    <t>Medición del indicador</t>
  </si>
  <si>
    <t>% de Cumplim.</t>
  </si>
  <si>
    <t>Análisis del Resultado</t>
  </si>
  <si>
    <t>Acciones de mejoramiento requeridas</t>
  </si>
  <si>
    <t>Responsable</t>
  </si>
  <si>
    <t>Fecha Limite</t>
  </si>
  <si>
    <t>NA</t>
  </si>
  <si>
    <t>GRÁFICO DEL COMPORTAMIENTO DEL INDICADOR</t>
  </si>
  <si>
    <t xml:space="preserve">
La metodologia para la recoleccion de la informacion y procesamiento de las variables del indicador, son extraidos del Estado de la situación financiera.
</t>
  </si>
  <si>
    <t xml:space="preserve">
La metodologia para la recoleccion de la informacion y procesamiento de las variables del indicador, son extraidos del  Estado de Resultados.
</t>
  </si>
  <si>
    <t>Porcentaje</t>
  </si>
  <si>
    <t>N/A</t>
  </si>
  <si>
    <t xml:space="preserve">
La metodologia para la recoleccion de la informacion y procesamiento de las variables del indicador, son extraidos del Estado de Resultados Integral.
</t>
  </si>
  <si>
    <t xml:space="preserve">1.- Activo corriente                                                                                 2.- Pasivo corriente                                                                             </t>
  </si>
  <si>
    <t xml:space="preserve">  </t>
  </si>
  <si>
    <t>GRUPO GESTION CONTABLE</t>
  </si>
  <si>
    <t>INFIBAGUE</t>
  </si>
  <si>
    <t>FECHA IMPRESION: 30-08-2019 12:02</t>
  </si>
  <si>
    <t>890700755</t>
  </si>
  <si>
    <t>NIRBAC-BACO</t>
  </si>
  <si>
    <t>BALANCE COMPARATIVO</t>
  </si>
  <si>
    <t>CUENTA CONTABLE</t>
  </si>
  <si>
    <t>DESCRIPCION CUENTA CONTABLE</t>
  </si>
  <si>
    <t>2019-06</t>
  </si>
  <si>
    <t>2018-06</t>
  </si>
  <si>
    <t>VARIACION</t>
  </si>
  <si>
    <t>VAR. RELATIVA</t>
  </si>
  <si>
    <t>1</t>
  </si>
  <si>
    <t>ACTIVOS</t>
  </si>
  <si>
    <t>11</t>
  </si>
  <si>
    <t>EFECTIVO Y EQUIVALENTES AL EFECTIVO</t>
  </si>
  <si>
    <t>1105</t>
  </si>
  <si>
    <t>CAJA</t>
  </si>
  <si>
    <t>110502</t>
  </si>
  <si>
    <t>CAJA MENOR</t>
  </si>
  <si>
    <t>1110</t>
  </si>
  <si>
    <t>DEPOSITOS INSTITUCIONES FINANCIERAS</t>
  </si>
  <si>
    <t>111005</t>
  </si>
  <si>
    <t>CUENTA CORRIENTE</t>
  </si>
  <si>
    <t>111006</t>
  </si>
  <si>
    <t>CUENTAS DE AHORROS</t>
  </si>
  <si>
    <t>1132</t>
  </si>
  <si>
    <t>EFECTIVO DE USO RESTRINGIDO</t>
  </si>
  <si>
    <t>113210</t>
  </si>
  <si>
    <t>DEPOSITOS EN INSTITUCIONES FRAS</t>
  </si>
  <si>
    <t>12</t>
  </si>
  <si>
    <t>INVERSIONES E INSTRUMENTOS DERIVADOS</t>
  </si>
  <si>
    <t>1216</t>
  </si>
  <si>
    <t>INVERSIONES PATRIMONIALES ENT.EN LIQUIDACION</t>
  </si>
  <si>
    <t>121601</t>
  </si>
  <si>
    <t>EMPRESAS IND. Y CIALES DEL ESTADO SOCIETARIAS</t>
  </si>
  <si>
    <t>1223</t>
  </si>
  <si>
    <t>INVERSIONES DE ADMINISTRACION DE LIQUIDEZ A COSTO AMORTIZADO</t>
  </si>
  <si>
    <t>122301</t>
  </si>
  <si>
    <t>TITULOS DE TESORERIA (TES)</t>
  </si>
  <si>
    <t>122302</t>
  </si>
  <si>
    <t>CERTIFICADOS DE DEPOSITO A TERMINO (CDT)</t>
  </si>
  <si>
    <t>1224</t>
  </si>
  <si>
    <t>INVERSIONES DE ADMINISTRACION DE LIQUIDEZ A COSTO</t>
  </si>
  <si>
    <t>122413</t>
  </si>
  <si>
    <t>ACCIONES ORDINARIAS</t>
  </si>
  <si>
    <t>1227</t>
  </si>
  <si>
    <t>INVERSIONES EN CONTROLADAS CONTABILIZADAS POR EL METODO DE PARTICIPACION PATRIMONIAL</t>
  </si>
  <si>
    <t>122703</t>
  </si>
  <si>
    <t>EMPRESAS INDUSTRIALES Y COMERCIALES DEL ESTADO - SOCIETARIAS</t>
  </si>
  <si>
    <t>1280</t>
  </si>
  <si>
    <t>DETERIRO ACUMULADO DE INVERSION</t>
  </si>
  <si>
    <t>128042</t>
  </si>
  <si>
    <t>INVERSIONES PATRIMONIALES EN EMPRESAS NO CONTROLAD</t>
  </si>
  <si>
    <t>128044</t>
  </si>
  <si>
    <t>13</t>
  </si>
  <si>
    <t>CUENTAS POR COBRAR</t>
  </si>
  <si>
    <t>1317</t>
  </si>
  <si>
    <t>PRESTACION DE SERVICIOS</t>
  </si>
  <si>
    <t>131705</t>
  </si>
  <si>
    <t>SERVICIOS FINANCIEROS</t>
  </si>
  <si>
    <t>131729</t>
  </si>
  <si>
    <t>SERVICIOS POR ADMINISTRACION DE CONTRATOS</t>
  </si>
  <si>
    <t>1318</t>
  </si>
  <si>
    <t>PRESTACION DE SERVICIOS PUBLICOS</t>
  </si>
  <si>
    <t>131801</t>
  </si>
  <si>
    <t>SERVICIO DE ENERGIA</t>
  </si>
  <si>
    <t>1384</t>
  </si>
  <si>
    <t>OTRAS CUENTAS POR COBRAR</t>
  </si>
  <si>
    <t>138414</t>
  </si>
  <si>
    <t>DIVIDENDOS Y PARTICIPACIONES POR COBRAR</t>
  </si>
  <si>
    <t>138436</t>
  </si>
  <si>
    <t>OTROS INTERESES POR COBRAR</t>
  </si>
  <si>
    <t>138439</t>
  </si>
  <si>
    <t>ARRENDAMIENTO OPERATIVO</t>
  </si>
  <si>
    <t>138490</t>
  </si>
  <si>
    <t>1385</t>
  </si>
  <si>
    <t>CUENTAS POR COBRAR DE DIFICIL RECAUDO</t>
  </si>
  <si>
    <t>138502</t>
  </si>
  <si>
    <t>PRESTCION DE SERVICIOS</t>
  </si>
  <si>
    <t>138503</t>
  </si>
  <si>
    <t>138590</t>
  </si>
  <si>
    <t>OTRAS CUENTAS POR COBRAR DE DIF. COBRO</t>
  </si>
  <si>
    <t>1386</t>
  </si>
  <si>
    <t>DETERIORO ACUMULADO DE CUENTAS POR COBRAR (CR)</t>
  </si>
  <si>
    <t>138602</t>
  </si>
  <si>
    <t>138603</t>
  </si>
  <si>
    <t>SERVICIOS DE ENERGIA</t>
  </si>
  <si>
    <t>138690</t>
  </si>
  <si>
    <t>14</t>
  </si>
  <si>
    <t>PRESTAMOS POR COBRAR</t>
  </si>
  <si>
    <t>1415</t>
  </si>
  <si>
    <t>PRESTAMOS CONCEDIDOS</t>
  </si>
  <si>
    <t>141525</t>
  </si>
  <si>
    <t>CREDITOS A EMPLEADOS</t>
  </si>
  <si>
    <t>15</t>
  </si>
  <si>
    <t>INVENTARIOS</t>
  </si>
  <si>
    <t>1514</t>
  </si>
  <si>
    <t>MATERIALES Y SUMINISTROS</t>
  </si>
  <si>
    <t>151408</t>
  </si>
  <si>
    <t>VIVERES Y RANCHO</t>
  </si>
  <si>
    <t>151409</t>
  </si>
  <si>
    <t>REPUESTOS</t>
  </si>
  <si>
    <t>151410</t>
  </si>
  <si>
    <t>ELEMENTOS Y ACCESORIOS DE ENERGIA</t>
  </si>
  <si>
    <t>151417</t>
  </si>
  <si>
    <t>ELEMENTOS Y ACCESORIOS DE ASEO</t>
  </si>
  <si>
    <t>151421</t>
  </si>
  <si>
    <t>DOTACION A TRABAJADORES</t>
  </si>
  <si>
    <t>151423</t>
  </si>
  <si>
    <t>COMBUSTIBLES Y LUBRICANTE</t>
  </si>
  <si>
    <t>151424</t>
  </si>
  <si>
    <t>ELEMENTOS Y MATER. PARA CONSTRUCCION</t>
  </si>
  <si>
    <t>151490</t>
  </si>
  <si>
    <t>OTROS MATERIALES Y SUMINISTROS</t>
  </si>
  <si>
    <t>16</t>
  </si>
  <si>
    <t>PROPIEDADES, PLANTA Y EQUIPO</t>
  </si>
  <si>
    <t>1605</t>
  </si>
  <si>
    <t>TERRENOS</t>
  </si>
  <si>
    <t>160501</t>
  </si>
  <si>
    <t>URBANOS</t>
  </si>
  <si>
    <t>160502</t>
  </si>
  <si>
    <t>RURALES</t>
  </si>
  <si>
    <t>1615</t>
  </si>
  <si>
    <t>CONSTRUCCIONES EN CURSO</t>
  </si>
  <si>
    <t>161501</t>
  </si>
  <si>
    <t>EDIFICACIONES</t>
  </si>
  <si>
    <t>161505</t>
  </si>
  <si>
    <t>REDES LINEAS Y CABLES</t>
  </si>
  <si>
    <t>1635</t>
  </si>
  <si>
    <t>BIENES MUEBLES EN BODEGA</t>
  </si>
  <si>
    <t>163501</t>
  </si>
  <si>
    <t>MAQUINARIA Y EQUIPO</t>
  </si>
  <si>
    <t>163502</t>
  </si>
  <si>
    <t>EQUIPO MEDICO Y CIENTIFICO</t>
  </si>
  <si>
    <t>163503</t>
  </si>
  <si>
    <t>MUEBLES, ENSERES Y EQUIPO DE OFICINA</t>
  </si>
  <si>
    <t>163504</t>
  </si>
  <si>
    <t>EQUIPO DE COMUNICACION Y COMPUTACION</t>
  </si>
  <si>
    <t>163511</t>
  </si>
  <si>
    <t>EQUIPO DE COMEDOR, COCINA, DESPENSA Y HOTELERIA</t>
  </si>
  <si>
    <t>1637</t>
  </si>
  <si>
    <t>PROPIEDAD PLANTA Y EQUIPO NO EXPLOTADOS</t>
  </si>
  <si>
    <t>163707</t>
  </si>
  <si>
    <t>163709</t>
  </si>
  <si>
    <t>163710</t>
  </si>
  <si>
    <t>EQUIPO DE COMUNICACION Y COMPUT.</t>
  </si>
  <si>
    <t>1640</t>
  </si>
  <si>
    <t>164001</t>
  </si>
  <si>
    <t>EDIFICIOS Y CASAS</t>
  </si>
  <si>
    <t>164090</t>
  </si>
  <si>
    <t>OTRAS EDIFICACIONES</t>
  </si>
  <si>
    <t>1650</t>
  </si>
  <si>
    <t>REDES, LINEAS Y CABLES</t>
  </si>
  <si>
    <t>165009</t>
  </si>
  <si>
    <t>LINEAS Y CABLES DE CONDUCCION</t>
  </si>
  <si>
    <t>1655</t>
  </si>
  <si>
    <t>165501</t>
  </si>
  <si>
    <t>EQUIPO DE CONSTRUCCION</t>
  </si>
  <si>
    <t>165508</t>
  </si>
  <si>
    <t>EQUIPO AGROPECUARIO, DE SILVICULTURA, AVICULTURA Y PESCA</t>
  </si>
  <si>
    <t>165511</t>
  </si>
  <si>
    <t>HERRAMIENTAS Y ACCESORIOS</t>
  </si>
  <si>
    <t>165520</t>
  </si>
  <si>
    <t>EQUIPOS DE CENTROS DE CONTROL</t>
  </si>
  <si>
    <t>165522</t>
  </si>
  <si>
    <t>EQUIPO DE AYUDA AUDIOVISUAL</t>
  </si>
  <si>
    <t>165590</t>
  </si>
  <si>
    <t>OTRAS MAQUINARIAS Y EQUIPOS</t>
  </si>
  <si>
    <t>1665</t>
  </si>
  <si>
    <t>166501</t>
  </si>
  <si>
    <t>MUEBLES Y ENSERES</t>
  </si>
  <si>
    <t>166502</t>
  </si>
  <si>
    <t>EQUIPO Y MAQUINA DE OFICINA</t>
  </si>
  <si>
    <t>1670</t>
  </si>
  <si>
    <t>EQUIPOS DE COMUNICACION Y COMPUTACION</t>
  </si>
  <si>
    <t>167001</t>
  </si>
  <si>
    <t>EQUIPO DE COMUNICACION</t>
  </si>
  <si>
    <t>167002</t>
  </si>
  <si>
    <t>EQUIPO DE COMPUTACION</t>
  </si>
  <si>
    <t>1675</t>
  </si>
  <si>
    <t>EQUIPOS DE TRANSPORTE; TRACCION Y ELEVACION</t>
  </si>
  <si>
    <t>167502</t>
  </si>
  <si>
    <t>TERRESTRE</t>
  </si>
  <si>
    <t>1680</t>
  </si>
  <si>
    <t>168002</t>
  </si>
  <si>
    <t>EQUIPOS DE RESTAURANTE Y CAFETERIA</t>
  </si>
  <si>
    <t>1683</t>
  </si>
  <si>
    <t>PROPIEDAD PLANTA Y EQUIPO EN CONSECION</t>
  </si>
  <si>
    <t>168305</t>
  </si>
  <si>
    <t>168307</t>
  </si>
  <si>
    <t>168308</t>
  </si>
  <si>
    <t>EQUIPOS DE COMUNICACIÓN Y COMPUTACIÓN</t>
  </si>
  <si>
    <t>1685</t>
  </si>
  <si>
    <t>DEPRECIACION ACUMULADA (CR)</t>
  </si>
  <si>
    <t>168501</t>
  </si>
  <si>
    <t>168503</t>
  </si>
  <si>
    <t>168504</t>
  </si>
  <si>
    <t>168506</t>
  </si>
  <si>
    <t>168507</t>
  </si>
  <si>
    <t>168508</t>
  </si>
  <si>
    <t>EQUIPOS DE TRANSPORTE, TRACCION Y ELEVACION</t>
  </si>
  <si>
    <t>168509</t>
  </si>
  <si>
    <t>MAQUINARIA Y EQUIPO DE RESTAURANTE Y CAFETERIA</t>
  </si>
  <si>
    <t>168516</t>
  </si>
  <si>
    <t>PROPIEDADES, PLANTA Y EQUIPO EN CONCESIÓN</t>
  </si>
  <si>
    <t>1695</t>
  </si>
  <si>
    <t>DETERIORO ACUMULADO DE PROPIEDAD, PLANTA Y EQUIPO (CR)</t>
  </si>
  <si>
    <t>169505</t>
  </si>
  <si>
    <t>169507</t>
  </si>
  <si>
    <t>169508</t>
  </si>
  <si>
    <t>169512</t>
  </si>
  <si>
    <t>EQUIPO DE TRANSP. TRACC Y ELEVACION</t>
  </si>
  <si>
    <t>19</t>
  </si>
  <si>
    <t>OTROS ACTIVOS</t>
  </si>
  <si>
    <t>1906</t>
  </si>
  <si>
    <t>AVANCES Y ANTIC. ENTREGADOS</t>
  </si>
  <si>
    <t>190603</t>
  </si>
  <si>
    <t>AVANCES PARA VIATICOS Y GASTOS DE VIAJE</t>
  </si>
  <si>
    <t>190604</t>
  </si>
  <si>
    <t>ANTICIPO PARA ADQUISIC. DE BIENES Y SERVICIOS</t>
  </si>
  <si>
    <t>1907</t>
  </si>
  <si>
    <t>ANTICIPOS O SALDOS A FAVOR POR IMPUESTOS Y CONTRIBUCIONES</t>
  </si>
  <si>
    <t>190706</t>
  </si>
  <si>
    <t>ANTICIPO DE IMPUESTO DE INDUSTRIA Y COMERCIO</t>
  </si>
  <si>
    <t>190708</t>
  </si>
  <si>
    <t>ANTICIPO DE IMPUESTO A LAS VENTAS</t>
  </si>
  <si>
    <t>1908</t>
  </si>
  <si>
    <t>RECURSOS ENTREGADOS EN ADMINISTRACION</t>
  </si>
  <si>
    <t>190801</t>
  </si>
  <si>
    <t>EN ADMINISTRACION</t>
  </si>
  <si>
    <t>1951</t>
  </si>
  <si>
    <t>PROPIEDADES DE INVERSION</t>
  </si>
  <si>
    <t>195101</t>
  </si>
  <si>
    <t>195102</t>
  </si>
  <si>
    <t>1952</t>
  </si>
  <si>
    <t>DEPRECIACION ACUMULADA DE PROPIEDAD DE INVERSION (CR)</t>
  </si>
  <si>
    <t>195201</t>
  </si>
  <si>
    <t>1970</t>
  </si>
  <si>
    <t>INTANGIBLES</t>
  </si>
  <si>
    <t>197007</t>
  </si>
  <si>
    <t>LICENCIAS</t>
  </si>
  <si>
    <t>197008</t>
  </si>
  <si>
    <t>SOFTWARE</t>
  </si>
  <si>
    <t>1975</t>
  </si>
  <si>
    <t>AMORTIZACION ACUMULADA DE INTANGIBLES (CR)</t>
  </si>
  <si>
    <t>197507</t>
  </si>
  <si>
    <t>197508</t>
  </si>
  <si>
    <t>2</t>
  </si>
  <si>
    <t>PASIVOS</t>
  </si>
  <si>
    <t>24</t>
  </si>
  <si>
    <t>CUENTAS POR PAGAR</t>
  </si>
  <si>
    <t>2401</t>
  </si>
  <si>
    <t>ADQUISICION DE BIENES Y SERVICIOS NACIONALES</t>
  </si>
  <si>
    <t>240101</t>
  </si>
  <si>
    <t>BIENES Y SERVICIOS</t>
  </si>
  <si>
    <t>240110</t>
  </si>
  <si>
    <t>CUENTA PUENTE DE ALMACEN</t>
  </si>
  <si>
    <t>2407</t>
  </si>
  <si>
    <t>RECAUDOS A FAVOR DE TERCEROS</t>
  </si>
  <si>
    <t>240720</t>
  </si>
  <si>
    <t>RECAUDOS POR CLASIFICAR</t>
  </si>
  <si>
    <t>2424</t>
  </si>
  <si>
    <t>DESCUENTOS DE NOMINA</t>
  </si>
  <si>
    <t>242401</t>
  </si>
  <si>
    <t>APORTES A FONDOS  PENSIONALES</t>
  </si>
  <si>
    <t>242402</t>
  </si>
  <si>
    <t>APORTES A SEGURIDAD SOCIAL EN SALUD</t>
  </si>
  <si>
    <t>242404</t>
  </si>
  <si>
    <t>SINDICATOS</t>
  </si>
  <si>
    <t>242407</t>
  </si>
  <si>
    <t>LIBRANZAS</t>
  </si>
  <si>
    <t>242490</t>
  </si>
  <si>
    <t>OTROS DESCUENTOS DE NOMINA</t>
  </si>
  <si>
    <t>2436</t>
  </si>
  <si>
    <t>RETENCION EN LA FUENTE E IMPUESTO DE TIMBRE</t>
  </si>
  <si>
    <t>243603</t>
  </si>
  <si>
    <t>HONORARIOS</t>
  </si>
  <si>
    <t>243605</t>
  </si>
  <si>
    <t>SERVICIOS</t>
  </si>
  <si>
    <t>243606</t>
  </si>
  <si>
    <t>ARRENDAMIENTOS</t>
  </si>
  <si>
    <t>243608</t>
  </si>
  <si>
    <t>COMPRAS</t>
  </si>
  <si>
    <t>243615</t>
  </si>
  <si>
    <t>EMPLEADOS ARTICULO 383 ET</t>
  </si>
  <si>
    <t>243625</t>
  </si>
  <si>
    <t>IMPUESTO A LAS VENTAS RETENIDO POR CONSIGNAR</t>
  </si>
  <si>
    <t>243626</t>
  </si>
  <si>
    <t>CONTRATOS DE OBRA</t>
  </si>
  <si>
    <t>243627</t>
  </si>
  <si>
    <t>RETENCION DE IMPUESTO DE INDUSTRIA Y COMERCIO POR COMPRAS</t>
  </si>
  <si>
    <t>2440</t>
  </si>
  <si>
    <t>IMPUESTOS, CONTRIBUCIONES Y TASAS POR PAGAR</t>
  </si>
  <si>
    <t>244004</t>
  </si>
  <si>
    <t>INDUSTRIA Y COMERCIO</t>
  </si>
  <si>
    <t>244023</t>
  </si>
  <si>
    <t>CONTRIBUCIONES</t>
  </si>
  <si>
    <t>2445</t>
  </si>
  <si>
    <t>IMPUESTO AL VALOR AGREGADO IVA</t>
  </si>
  <si>
    <t>244502</t>
  </si>
  <si>
    <t>VENTA DE SERVICIOS A LA TARIFA DEL 19%</t>
  </si>
  <si>
    <t>2490</t>
  </si>
  <si>
    <t>OTRAS CUENTAS POR PAGAR</t>
  </si>
  <si>
    <t>249026</t>
  </si>
  <si>
    <t>SUSCRIPCIONES</t>
  </si>
  <si>
    <t>249040</t>
  </si>
  <si>
    <t>SALDO A FAVOR DE BENEFICIARIOS</t>
  </si>
  <si>
    <t>249051</t>
  </si>
  <si>
    <t>SERVICIOS PUBLICOS</t>
  </si>
  <si>
    <t>249054</t>
  </si>
  <si>
    <t>249055</t>
  </si>
  <si>
    <t>249058</t>
  </si>
  <si>
    <t>25</t>
  </si>
  <si>
    <t>BENEFICIOS A LOS EMPLEADOS</t>
  </si>
  <si>
    <t>2511</t>
  </si>
  <si>
    <t>BENEFICIOS A LOS EMPLEADOS A CORTO PLAZO</t>
  </si>
  <si>
    <t>251101</t>
  </si>
  <si>
    <t>NOMINA POR PAGAR</t>
  </si>
  <si>
    <t>251102</t>
  </si>
  <si>
    <t>CESANTIAS</t>
  </si>
  <si>
    <t>251103</t>
  </si>
  <si>
    <t>INTERESES SOBRE CESANTIAS</t>
  </si>
  <si>
    <t>251104</t>
  </si>
  <si>
    <t>VACACIONES</t>
  </si>
  <si>
    <t>251105</t>
  </si>
  <si>
    <t>PRIMA DE VACACIONES</t>
  </si>
  <si>
    <t>251106</t>
  </si>
  <si>
    <t>PRIMA DE SERVICIOS</t>
  </si>
  <si>
    <t>251107</t>
  </si>
  <si>
    <t>PRIMA DE NAVIDAD</t>
  </si>
  <si>
    <t>251109</t>
  </si>
  <si>
    <t>BONIFICACIONES</t>
  </si>
  <si>
    <t>2514</t>
  </si>
  <si>
    <t>BENEFICIOS POSEMPLEO-  PENSIONES</t>
  </si>
  <si>
    <t>251401</t>
  </si>
  <si>
    <t>PENSIONES DE JUBILACION PATRONALES</t>
  </si>
  <si>
    <t>29</t>
  </si>
  <si>
    <t>OTROS PASIVOS</t>
  </si>
  <si>
    <t>2902</t>
  </si>
  <si>
    <t>RECURSOS RECIBIDOS EN ADMINISTRACION</t>
  </si>
  <si>
    <t>290201</t>
  </si>
  <si>
    <t>3</t>
  </si>
  <si>
    <t>PATRIMONIO</t>
  </si>
  <si>
    <t>32</t>
  </si>
  <si>
    <t>PATRIMONIO DE LAS EMPRESAS</t>
  </si>
  <si>
    <t>3208</t>
  </si>
  <si>
    <t>CAPITAL FISCAL</t>
  </si>
  <si>
    <t>320801</t>
  </si>
  <si>
    <t>3225</t>
  </si>
  <si>
    <t>RESULTADOS DE EJERCICIOS ANTERIORES</t>
  </si>
  <si>
    <t>322501</t>
  </si>
  <si>
    <t>UTILIDAD O EXCEDENTES ACUMULADOS</t>
  </si>
  <si>
    <t>3230</t>
  </si>
  <si>
    <t>RESULTADOS DEL EJERCICIO</t>
  </si>
  <si>
    <t>323001</t>
  </si>
  <si>
    <t>UTILIDAD O EXCEDENTE DEL EJERCICIO</t>
  </si>
  <si>
    <t>3268</t>
  </si>
  <si>
    <t>IMPACTOS POR LA TRANSICION AL NUEVO MARCO  DE  REGULACION</t>
  </si>
  <si>
    <t>326817</t>
  </si>
  <si>
    <t>PROVISIONES</t>
  </si>
  <si>
    <t>326890</t>
  </si>
  <si>
    <t>OTROS IMPACTOS POR TRANSICION</t>
  </si>
  <si>
    <t>3274</t>
  </si>
  <si>
    <t>GANAC O PERD.POR APLICACION DEL METODO DE PART. PATRIM EN INV. CONTROLADAS</t>
  </si>
  <si>
    <t>327401</t>
  </si>
  <si>
    <t>INV. EN EMPRESAS IND. Y COMERCIALES DEL ESTADO</t>
  </si>
  <si>
    <t>327402</t>
  </si>
  <si>
    <t>INVERSIONES EN SOCIEDADES DE ECONOMIA MIXTA</t>
  </si>
  <si>
    <t>327403</t>
  </si>
  <si>
    <t>INV EN SOC. PUBLICAS F.R.DE G.</t>
  </si>
  <si>
    <t>4</t>
  </si>
  <si>
    <t>INGRESOS</t>
  </si>
  <si>
    <t>43</t>
  </si>
  <si>
    <t>VENTA DE SERVICIOS</t>
  </si>
  <si>
    <t>4315</t>
  </si>
  <si>
    <t>SERVICIO ENERGIA</t>
  </si>
  <si>
    <t>431519</t>
  </si>
  <si>
    <t>DISTRIBUCION</t>
  </si>
  <si>
    <t>4390</t>
  </si>
  <si>
    <t>OTROS SERVICIOS</t>
  </si>
  <si>
    <t>439014</t>
  </si>
  <si>
    <t>ADMINISTRACION DE PROYECTOS</t>
  </si>
  <si>
    <t>439022</t>
  </si>
  <si>
    <t>ORGANIZACION DE EVENTOS</t>
  </si>
  <si>
    <t>44</t>
  </si>
  <si>
    <t>TRANSFERENCIAS Y SUBVENCIONES</t>
  </si>
  <si>
    <t>4430</t>
  </si>
  <si>
    <t>SUBVENCIONES</t>
  </si>
  <si>
    <t>443004</t>
  </si>
  <si>
    <t>SUBVENCION POR DONACION</t>
  </si>
  <si>
    <t>443005</t>
  </si>
  <si>
    <t>SUB. POR RECURSOS TRANSF. POR EL GOBIERNO</t>
  </si>
  <si>
    <t>48</t>
  </si>
  <si>
    <t>OTROS INGRESOS</t>
  </si>
  <si>
    <t>4802</t>
  </si>
  <si>
    <t>FINANCIEROS</t>
  </si>
  <si>
    <t>480201</t>
  </si>
  <si>
    <t>INTER SOBRE DEPOSITOS EN INST FINAN</t>
  </si>
  <si>
    <t>480213</t>
  </si>
  <si>
    <t>INTERESES, DIVIDENDOS Y PARTIC. DE INVER. DE ADMIN DE LIQUIDEZ AL COSTO</t>
  </si>
  <si>
    <t>480219</t>
  </si>
  <si>
    <t>RENDIMIENTO EFECTIVO DE CUENTAS POR COBRAR</t>
  </si>
  <si>
    <t>480221</t>
  </si>
  <si>
    <t>REDIMIENTOS EFECTIVO PRESTAMOS POR COBRAR</t>
  </si>
  <si>
    <t>480233</t>
  </si>
  <si>
    <t>INTERES DE MORA</t>
  </si>
  <si>
    <t>480290</t>
  </si>
  <si>
    <t>OTROS INGRESOS FINANCIEROS</t>
  </si>
  <si>
    <t>4808</t>
  </si>
  <si>
    <t>INGRESOS DIVERSOS</t>
  </si>
  <si>
    <t>480817</t>
  </si>
  <si>
    <t>480826</t>
  </si>
  <si>
    <t>RECUPERACIONES</t>
  </si>
  <si>
    <t>480827</t>
  </si>
  <si>
    <t>APROVECHAMIENTOS</t>
  </si>
  <si>
    <t>480890</t>
  </si>
  <si>
    <t>OTROS INGRESOS DIVERSOS</t>
  </si>
  <si>
    <t>5</t>
  </si>
  <si>
    <t>GASTOS</t>
  </si>
  <si>
    <t>51</t>
  </si>
  <si>
    <t>ADMINISTRACION Y OPERACIÓN</t>
  </si>
  <si>
    <t>5101</t>
  </si>
  <si>
    <t>SUELDOS Y SALARIOS</t>
  </si>
  <si>
    <t>510101</t>
  </si>
  <si>
    <t>SUELDOS</t>
  </si>
  <si>
    <t>510103</t>
  </si>
  <si>
    <t>HORAS EXTRAS Y FESTIVOS</t>
  </si>
  <si>
    <t>510119</t>
  </si>
  <si>
    <t>510123</t>
  </si>
  <si>
    <t>AUXILIO DE TRANSPORTE</t>
  </si>
  <si>
    <t>510160</t>
  </si>
  <si>
    <t>SUBSIDIO DE ALIMENTACION</t>
  </si>
  <si>
    <t>5103</t>
  </si>
  <si>
    <t>CONTRIBUCIONES EFECTIVAS</t>
  </si>
  <si>
    <t>510302</t>
  </si>
  <si>
    <t>APORTES A CAJAS DE COMPENSACION FAMILIAR</t>
  </si>
  <si>
    <t>510303</t>
  </si>
  <si>
    <t>COTIZACIONES A SEGURIDAD SOCIAL EN SALUD</t>
  </si>
  <si>
    <t>510305</t>
  </si>
  <si>
    <t>COTIZACIONES A RIESGOS PROFESIONALES</t>
  </si>
  <si>
    <t>510306</t>
  </si>
  <si>
    <t>COTIZAC A ENT, ADMINIS DEL REGIM PRIMA MEDIA</t>
  </si>
  <si>
    <t>510307</t>
  </si>
  <si>
    <t>COTIZAC A ENTID ADM DEL REGIM INDIVIDUAL</t>
  </si>
  <si>
    <t>5104</t>
  </si>
  <si>
    <t>APORTES SOBRE LA NOMINA</t>
  </si>
  <si>
    <t>510401</t>
  </si>
  <si>
    <t>APORTES AL ICBF</t>
  </si>
  <si>
    <t>510402</t>
  </si>
  <si>
    <t>APORTES AL SENA</t>
  </si>
  <si>
    <t>510403</t>
  </si>
  <si>
    <t>APORTES ESAP</t>
  </si>
  <si>
    <t>510404</t>
  </si>
  <si>
    <t>APORTES A ESCUELAS INDUSTRIALES E INSTITUTOS T?CNI</t>
  </si>
  <si>
    <t>5107</t>
  </si>
  <si>
    <t>PRESTACIONES SOCIALES</t>
  </si>
  <si>
    <t>510701</t>
  </si>
  <si>
    <t>510702</t>
  </si>
  <si>
    <t>510703</t>
  </si>
  <si>
    <t>INTERESES A LAS CESANTIAS</t>
  </si>
  <si>
    <t>510704</t>
  </si>
  <si>
    <t>510705</t>
  </si>
  <si>
    <t>510706</t>
  </si>
  <si>
    <t>5108</t>
  </si>
  <si>
    <t>GASTOS DE PERSONAL DIVERSOS</t>
  </si>
  <si>
    <t>510801</t>
  </si>
  <si>
    <t>REMUNERACION POR SERVICIOS TECNICOS</t>
  </si>
  <si>
    <t>510802</t>
  </si>
  <si>
    <t>510803</t>
  </si>
  <si>
    <t>CAPACITACION, BIENESTAR SOCIAL Y ESTIMULOS</t>
  </si>
  <si>
    <t>510804</t>
  </si>
  <si>
    <t>DOTACION Y SUMINISTRO A TRABAJADORES</t>
  </si>
  <si>
    <t>5111</t>
  </si>
  <si>
    <t>GENERALES</t>
  </si>
  <si>
    <t>511106</t>
  </si>
  <si>
    <t>ESTUDIOS Y PROYECTOS</t>
  </si>
  <si>
    <t>511109</t>
  </si>
  <si>
    <t>GASTOS DE DESARROLLO</t>
  </si>
  <si>
    <t>511113</t>
  </si>
  <si>
    <t>VIGILANCIA Y SEGURIDAD</t>
  </si>
  <si>
    <t>511114</t>
  </si>
  <si>
    <t>511115</t>
  </si>
  <si>
    <t>MANTENIMIENTO</t>
  </si>
  <si>
    <t>511116</t>
  </si>
  <si>
    <t>REPARACIONES</t>
  </si>
  <si>
    <t>511117</t>
  </si>
  <si>
    <t>511118</t>
  </si>
  <si>
    <t>511119</t>
  </si>
  <si>
    <t>VIATICOS Y GASTOS DE VIAJE</t>
  </si>
  <si>
    <t>511121</t>
  </si>
  <si>
    <t>IMPRESOS, PUBLICACIONES, SUSCRIPCIONES Y AFILIACIO</t>
  </si>
  <si>
    <t>511122</t>
  </si>
  <si>
    <t>FOTOCOPIAS</t>
  </si>
  <si>
    <t>511123</t>
  </si>
  <si>
    <t>COMUNICACIONES Y TRANSPORTE</t>
  </si>
  <si>
    <t>511125</t>
  </si>
  <si>
    <t>SEGUROS GENERALES</t>
  </si>
  <si>
    <t>511146</t>
  </si>
  <si>
    <t>COMBUSTIBLES Y LUBRICANTES</t>
  </si>
  <si>
    <t>511150</t>
  </si>
  <si>
    <t>PROCESAMIENTO DE INFORMACION</t>
  </si>
  <si>
    <t>511154</t>
  </si>
  <si>
    <t>511155</t>
  </si>
  <si>
    <t>ELEMENTOS DE ASEO, LAVANDERIA Y CAFETERIA</t>
  </si>
  <si>
    <t>511166</t>
  </si>
  <si>
    <t>COSTAS PROCESALES</t>
  </si>
  <si>
    <t>511180</t>
  </si>
  <si>
    <t>511190</t>
  </si>
  <si>
    <t>OTROS GASTOS GENERALES</t>
  </si>
  <si>
    <t>5120</t>
  </si>
  <si>
    <t>IMPUESTOS, CONTRIBUCIONES Y TASAS</t>
  </si>
  <si>
    <t>512002</t>
  </si>
  <si>
    <t>CUOTA DE FISCALIZACION Y AUDITAJE</t>
  </si>
  <si>
    <t>512009</t>
  </si>
  <si>
    <t>512010</t>
  </si>
  <si>
    <t>TASAS</t>
  </si>
  <si>
    <t>512011</t>
  </si>
  <si>
    <t>IMPUESTO SOBRE VEHICULOS AUTOMOTORES</t>
  </si>
  <si>
    <t>512024</t>
  </si>
  <si>
    <t>GRAVAMEN A LOS MOVIMIENTOS FINANCIEROS</t>
  </si>
  <si>
    <t>52</t>
  </si>
  <si>
    <t>DE VENTAS</t>
  </si>
  <si>
    <t>5202</t>
  </si>
  <si>
    <t>520201</t>
  </si>
  <si>
    <t>520218</t>
  </si>
  <si>
    <t>520220</t>
  </si>
  <si>
    <t>520240</t>
  </si>
  <si>
    <t>5203</t>
  </si>
  <si>
    <t>CONTRIBUCIONES IMPUTADAS</t>
  </si>
  <si>
    <t>520390</t>
  </si>
  <si>
    <t>OTRAS CONTRIBUCIONES IMPUTADAS</t>
  </si>
  <si>
    <t>5204</t>
  </si>
  <si>
    <t>520402</t>
  </si>
  <si>
    <t>520403</t>
  </si>
  <si>
    <t>520405</t>
  </si>
  <si>
    <t>520406</t>
  </si>
  <si>
    <t>520407</t>
  </si>
  <si>
    <t>5207</t>
  </si>
  <si>
    <t>520701</t>
  </si>
  <si>
    <t>520702</t>
  </si>
  <si>
    <t>520703</t>
  </si>
  <si>
    <t>APORTES A LA ESAP</t>
  </si>
  <si>
    <t>520704</t>
  </si>
  <si>
    <t>APORTES A ESCUELAS INDUSTRIALES E INSTIT. TECNICAS</t>
  </si>
  <si>
    <t>5208</t>
  </si>
  <si>
    <t>520801</t>
  </si>
  <si>
    <t>520802</t>
  </si>
  <si>
    <t>520803</t>
  </si>
  <si>
    <t>520804</t>
  </si>
  <si>
    <t>520805</t>
  </si>
  <si>
    <t>520806</t>
  </si>
  <si>
    <t>5211</t>
  </si>
  <si>
    <t>521110</t>
  </si>
  <si>
    <t>OBRAS Y MEJORAS EN PROPIEDAD AJENA</t>
  </si>
  <si>
    <t>521111</t>
  </si>
  <si>
    <t>521113</t>
  </si>
  <si>
    <t>521114</t>
  </si>
  <si>
    <t>521115</t>
  </si>
  <si>
    <t>521116</t>
  </si>
  <si>
    <t>521121</t>
  </si>
  <si>
    <t>COMUNICACION Y TRANSPORTE</t>
  </si>
  <si>
    <t>521123</t>
  </si>
  <si>
    <t>521153</t>
  </si>
  <si>
    <t>ELEMENTOS DE ASEO, LAVANDERIA CAFETERIA</t>
  </si>
  <si>
    <t>521172</t>
  </si>
  <si>
    <t>521173</t>
  </si>
  <si>
    <t>521190</t>
  </si>
  <si>
    <t>5212</t>
  </si>
  <si>
    <t>521201</t>
  </si>
  <si>
    <t>REMUNERACION SERVICIOS TECNICOS</t>
  </si>
  <si>
    <t>521203</t>
  </si>
  <si>
    <t>521204</t>
  </si>
  <si>
    <t>53</t>
  </si>
  <si>
    <t>DETERIORO, DEPRECIACIONES, AGOTAMIENTO, AMORTIZACIONES Y PROVISIONES</t>
  </si>
  <si>
    <t>5360</t>
  </si>
  <si>
    <t>DEPRECIACION DE PROPIEDADES, PLANTA Y EQUIPOS</t>
  </si>
  <si>
    <t>536001</t>
  </si>
  <si>
    <t>536004</t>
  </si>
  <si>
    <t>536006</t>
  </si>
  <si>
    <t>536007</t>
  </si>
  <si>
    <t>536008</t>
  </si>
  <si>
    <t>EQUIPO DE TRANSPORTE, TRACCION Y ELEVACION</t>
  </si>
  <si>
    <t>536009</t>
  </si>
  <si>
    <t>5366</t>
  </si>
  <si>
    <t>AMORTIZACIÓN DE  ACTIVOS INTANGIBLES</t>
  </si>
  <si>
    <t>536605</t>
  </si>
  <si>
    <t>536606</t>
  </si>
  <si>
    <t>58</t>
  </si>
  <si>
    <t>OTROS GASTOS</t>
  </si>
  <si>
    <t>5802</t>
  </si>
  <si>
    <t>COMISIONES</t>
  </si>
  <si>
    <t>580290</t>
  </si>
  <si>
    <t>OTRAS COMISIONES</t>
  </si>
  <si>
    <t>5804</t>
  </si>
  <si>
    <t>580490</t>
  </si>
  <si>
    <t>OTROS GASTOS FINANCIEROS</t>
  </si>
  <si>
    <t>5890</t>
  </si>
  <si>
    <t>OTROS GASTOS DIVERSOS</t>
  </si>
  <si>
    <t>589012</t>
  </si>
  <si>
    <t>SENTENCIAS</t>
  </si>
  <si>
    <t>6</t>
  </si>
  <si>
    <t>COSTOS DE VENTAS Y OPERACION</t>
  </si>
  <si>
    <t>63</t>
  </si>
  <si>
    <t>COSTO DE VENTAS DE SERVICIOS</t>
  </si>
  <si>
    <t>6360</t>
  </si>
  <si>
    <t>ENERGIA</t>
  </si>
  <si>
    <t>636005</t>
  </si>
  <si>
    <t>7</t>
  </si>
  <si>
    <t>COSTOS DE PRODUCCION</t>
  </si>
  <si>
    <t>75</t>
  </si>
  <si>
    <t>7501</t>
  </si>
  <si>
    <t>750103</t>
  </si>
  <si>
    <t>81</t>
  </si>
  <si>
    <t>DERECHOS CONTINGENTES</t>
  </si>
  <si>
    <t>8120</t>
  </si>
  <si>
    <t>LITIGIOS Y DEMANDAS</t>
  </si>
  <si>
    <t>812004</t>
  </si>
  <si>
    <t>ADMINISTRATIVOS</t>
  </si>
  <si>
    <t>83</t>
  </si>
  <si>
    <t>DEUDORAS DE CONTROL</t>
  </si>
  <si>
    <t>8390</t>
  </si>
  <si>
    <t>OTRAS CUENTAS DEUDORAS DE CONTROL</t>
  </si>
  <si>
    <t>839090</t>
  </si>
  <si>
    <t>89</t>
  </si>
  <si>
    <t>DEUDORAS POR CONTRA (CR)</t>
  </si>
  <si>
    <t>8905</t>
  </si>
  <si>
    <t>ACTIVOS CONTINGENTES POR CONTRA (CR)</t>
  </si>
  <si>
    <t>890506</t>
  </si>
  <si>
    <t>8915</t>
  </si>
  <si>
    <t>DEUDORAS DE CONTROL POR CONTRA (CR)</t>
  </si>
  <si>
    <t>891590</t>
  </si>
  <si>
    <t>91</t>
  </si>
  <si>
    <t>RESPONSABILIDADES CONTINGENTES</t>
  </si>
  <si>
    <t>9120</t>
  </si>
  <si>
    <t>LITIGIOS O DEMANDAS</t>
  </si>
  <si>
    <t>912002</t>
  </si>
  <si>
    <t>LABORALES</t>
  </si>
  <si>
    <t>912004</t>
  </si>
  <si>
    <t>9190</t>
  </si>
  <si>
    <t>OTROS PASIVOS CONTINGENTES</t>
  </si>
  <si>
    <t>919090</t>
  </si>
  <si>
    <t>99</t>
  </si>
  <si>
    <t>ACREEDORAS POR CONTRA (DB)</t>
  </si>
  <si>
    <t>9905</t>
  </si>
  <si>
    <t>RESPONSABILIDADES CONTINGENTES POR CONTRA (DB)</t>
  </si>
  <si>
    <t>990505</t>
  </si>
  <si>
    <t>LITIGIOS Y MECANISMOS ALTERNATIVOS DE SOLUCION DE CONFLICTOS</t>
  </si>
  <si>
    <t>RESULTADO EJERCICIO</t>
  </si>
  <si>
    <t>YOLANDA CORZO CANDIA</t>
  </si>
  <si>
    <t>ERLENE LOZANO FERNANDEZ</t>
  </si>
  <si>
    <t>LUZ ANGELICA CARVAJAL FRANCO</t>
  </si>
  <si>
    <t>JAIME CIFUENTES CUBILLOS</t>
  </si>
  <si>
    <t>GERENCIA GENERAL</t>
  </si>
  <si>
    <t>DIRECCIÓN FINANCIERA</t>
  </si>
  <si>
    <t>PROFESIONAL ESPECIALIZADO</t>
  </si>
  <si>
    <t>REVISOR FISCAL</t>
  </si>
  <si>
    <t>GRUPO DE GESTIÓN CONTABLE</t>
  </si>
  <si>
    <t>FECHA IMPRESION: 30-08-2019 11:51</t>
  </si>
  <si>
    <t>NIRERC-ERCO</t>
  </si>
  <si>
    <t>ESTADO DE RESULTADOS COMPARATIVO ACUMULADO</t>
  </si>
  <si>
    <t>Total Ingresos</t>
  </si>
  <si>
    <t>Total Gastos</t>
  </si>
  <si>
    <t>Total Costos</t>
  </si>
  <si>
    <t>Total Costos de produccion</t>
  </si>
  <si>
    <t>UTILIDAD</t>
  </si>
  <si>
    <t>Activo Corriente</t>
  </si>
  <si>
    <t>Efectivo y Equivalentes al Efectivo</t>
  </si>
  <si>
    <t>Inversiones e Instrumentos Derivados</t>
  </si>
  <si>
    <t>Cuentas por Cobrar</t>
  </si>
  <si>
    <t>Prestamos por Cobrar</t>
  </si>
  <si>
    <t>Inventarios</t>
  </si>
  <si>
    <t>Total Activo Corriente</t>
  </si>
  <si>
    <t>Activo no Corriente</t>
  </si>
  <si>
    <t>Cuentas por Cobrar de Dificil Recaudo</t>
  </si>
  <si>
    <t>Propiedad, Planta y Equipo</t>
  </si>
  <si>
    <t>Otros Activos</t>
  </si>
  <si>
    <t>Total Activo No Corriente</t>
  </si>
  <si>
    <t>Total Activo</t>
  </si>
  <si>
    <t>Pasivo</t>
  </si>
  <si>
    <t>Pasivo Corriente</t>
  </si>
  <si>
    <t>Cuentas por Pagar</t>
  </si>
  <si>
    <t>Beneficio a los Empleados</t>
  </si>
  <si>
    <t>Total Pasivo Corriente</t>
  </si>
  <si>
    <t>Otros Pasivos</t>
  </si>
  <si>
    <t>Total Pasivo No Corriente</t>
  </si>
  <si>
    <t>Total Pasivo</t>
  </si>
  <si>
    <t>Patrimonio</t>
  </si>
  <si>
    <t>Total Patrimonio</t>
  </si>
  <si>
    <t xml:space="preserve">
La metodologia para la recoleccion de la informacion y procesamiento de las variables del indicador, son extraidos del Estado de la Situación Financiera.
</t>
  </si>
  <si>
    <t>gastos</t>
  </si>
  <si>
    <t>costos</t>
  </si>
  <si>
    <t>ingresos</t>
  </si>
  <si>
    <t>abril</t>
  </si>
  <si>
    <t>junio</t>
  </si>
  <si>
    <t>gastos personales</t>
  </si>
  <si>
    <t>gastos admon</t>
  </si>
  <si>
    <t>costo solo operativo</t>
  </si>
  <si>
    <t>MEDIR LA LIQUIDEZ O SOLIDEZ FINANCIERA A CORTO PLAZO DEL INSTITUTO.</t>
  </si>
  <si>
    <t>TRIMESTRAL</t>
  </si>
  <si>
    <t>MEDIR EL NIVEL DE ENDEUDAMIENTO DEL INSTITUTO.</t>
  </si>
  <si>
    <t xml:space="preserve">RESULTADO DEL EJERCICIO/GASTOS DE INTERESES </t>
  </si>
  <si>
    <t>MEDIR EL INDICE DE COBERTURA DE DEUDA DEL INSTITUTO.</t>
  </si>
  <si>
    <t xml:space="preserve">1.- Resultado del Ejercicio                                                                                 2.- Gastos de intereses                                                                              </t>
  </si>
  <si>
    <t xml:space="preserve">TRIMESTRAL </t>
  </si>
  <si>
    <r>
      <t xml:space="preserve"> FECHA VIGENCIA: </t>
    </r>
    <r>
      <rPr>
        <sz val="11"/>
        <rFont val="Arial"/>
        <family val="2"/>
      </rPr>
      <t>2022/12/31</t>
    </r>
  </si>
  <si>
    <t xml:space="preserve">Este indicador permite analizar el grado y la forma de participacion que tienen los acreedores del instituto dentro de su actividad economica. </t>
  </si>
  <si>
    <t xml:space="preserve">RESULTADO DEL EJERCICIO / ACTIVO TOTAL </t>
  </si>
  <si>
    <t>MEDIR LA EFICACIA DE LA RENTABILIDAD DE LOS ACTIVOS DEL INSTITUTO</t>
  </si>
  <si>
    <t xml:space="preserve">1.- Resultado del ejercicio                                                                                 2.- Activo total                                                                     </t>
  </si>
  <si>
    <t>TOTAL PASIVO/TOTAL ACTIVO</t>
  </si>
  <si>
    <t xml:space="preserve">1.- Cartera recuperada                                                                 2.- Recuperacion proyectada cartera                                                                       </t>
  </si>
  <si>
    <t>Cartera recuperada / Recuperacion cartera proyectada</t>
  </si>
  <si>
    <t xml:space="preserve">MEDIR LA GESTION DE CARTERA Y COBRANZA DEL INSTITUTO </t>
  </si>
  <si>
    <t>Son herramientas que  se utilizan  para medir el porcentaje de recuperacion, gestion y cobranza del instituto</t>
  </si>
  <si>
    <t>MEDIR EL PORCENTAJE DE RECUPERACION DE CARTERA PROPIA DEL INSTITUTO</t>
  </si>
  <si>
    <t xml:space="preserve">1.- Cartera recuperada propia                                                               2.- Total cartera propia                                                                          </t>
  </si>
  <si>
    <t>Cartera recuperada propia / Total cartera propia</t>
  </si>
  <si>
    <t xml:space="preserve">GRUPO CARTERA Y COBRANZA </t>
  </si>
  <si>
    <t xml:space="preserve">DIRECTOR FINANCIERO </t>
  </si>
  <si>
    <t>GASTOS DE INTERESES</t>
  </si>
  <si>
    <t>UTILIDAD/PERDIDA OPERACIONAL</t>
  </si>
  <si>
    <t>PASIVO TOTAL</t>
  </si>
  <si>
    <t>PASIVO CORRIENTE</t>
  </si>
  <si>
    <t>ACTIVO TOTAL</t>
  </si>
  <si>
    <t>ACTIVO CORRIENTE</t>
  </si>
  <si>
    <t xml:space="preserve">Mayor o igual </t>
  </si>
  <si>
    <t xml:space="preserve">GESTION </t>
  </si>
  <si>
    <t xml:space="preserve">Mide la Gestion de careta y Cobranza del Instituto  </t>
  </si>
  <si>
    <t>Mayor o igual a</t>
  </si>
  <si>
    <t xml:space="preserve">Mide el Comportamiento de los Ingresos y Gastos del Instituto </t>
  </si>
  <si>
    <t xml:space="preserve"> Este  indicador mide como el instituto  maneja los activos existentes mientras generan ganancias</t>
  </si>
  <si>
    <t>Calcula la capacidad del Instituto  para efectuar los pagos contractuales de intereses</t>
  </si>
  <si>
    <t xml:space="preserve">COBERTURA DEUDA </t>
  </si>
  <si>
    <t>Este indicador permite analizar el grado y la forma de participación que tienen los acreedores de una empresa dentro de su actividad económica</t>
  </si>
  <si>
    <t xml:space="preserve">ENDEUDAMIENTO </t>
  </si>
  <si>
    <t>Menor o igual  a</t>
  </si>
  <si>
    <t>INDICE DE LIQUIDEZ</t>
  </si>
  <si>
    <t>La razón corriente indica la capacidad que tiene el Instituto  para cumplir con sus obligaciones financieras, deudas o pasivos a corto plazo, en razón a su capacidad para generar flujos de efectivo.</t>
  </si>
  <si>
    <t>SOLIDEZ</t>
  </si>
  <si>
    <t xml:space="preserve">4 TRMESTRE </t>
  </si>
  <si>
    <t>DICIEMBRE</t>
  </si>
  <si>
    <t>NOVIEMBRE</t>
  </si>
  <si>
    <t>OCTUBRE</t>
  </si>
  <si>
    <t>3 TRIMESTRE</t>
  </si>
  <si>
    <t>SEPTIEMBRE</t>
  </si>
  <si>
    <t>AGOSTO</t>
  </si>
  <si>
    <t>JULIO</t>
  </si>
  <si>
    <t>2 TRIMESTRE</t>
  </si>
  <si>
    <t>JUNIO</t>
  </si>
  <si>
    <t>MAYO</t>
  </si>
  <si>
    <t xml:space="preserve">ABRIL </t>
  </si>
  <si>
    <t xml:space="preserve">MARZO </t>
  </si>
  <si>
    <t xml:space="preserve">FEBRERO </t>
  </si>
  <si>
    <t xml:space="preserve">ENERO </t>
  </si>
  <si>
    <t xml:space="preserve">INTERPRETACION </t>
  </si>
  <si>
    <t xml:space="preserve">QUE MIDE </t>
  </si>
  <si>
    <t xml:space="preserve">META </t>
  </si>
  <si>
    <t>INDICES CAPACIDAD FINANCIERA</t>
  </si>
  <si>
    <t xml:space="preserve">FRECUENCIA MEDICION </t>
  </si>
  <si>
    <t>MEDIR EL COMPORTAMIENTO DE LOS INGRESOS Y LOS GASTOS DEL INSTITUTO</t>
  </si>
  <si>
    <t xml:space="preserve">PORCENTAJE </t>
  </si>
  <si>
    <t xml:space="preserve">1.- Presupuesto de gastos aprobado                                                                                              2.- Presupuesto definitivo                                                                                                                          3.- Presupuesto de gastos ejecutado                                                                                              4.- Presupuesto de Ingresos ejecutado                                                              </t>
  </si>
  <si>
    <t xml:space="preserve">La metodologia para la recoleccion de la informacion y procesamiento de las variables del indicador, son extraidos de la ejecucion de presupuesto de ingresos y gastos.
</t>
  </si>
  <si>
    <t>FRECUENCIA DEL INDICADOR: TRIMESTRAL</t>
  </si>
  <si>
    <t xml:space="preserve"> PROFESIONAL ESPECIALIZADO LIDER PROCESO GESTION PRESUPUESTAL </t>
  </si>
  <si>
    <t xml:space="preserve">DIRECCION FINANCIERA - GRUPO DE PRESUPUESTO </t>
  </si>
  <si>
    <t xml:space="preserve">DIRECCION FINANCIERA - GRUPO DE PRESUPUESTO - SECRETARIA GENERAL Y DUEÑOS DE PROCESOS  </t>
  </si>
  <si>
    <t>DIRECCION FINANCIERA - GRUPO DE PRESUPUESTO - TODAS LAS AREAS</t>
  </si>
  <si>
    <t>Presupuesto ingresos ejecutado</t>
  </si>
  <si>
    <t>Presupuesto definitivo</t>
  </si>
  <si>
    <t>Presupuesto gastos ejecutado</t>
  </si>
  <si>
    <t>Presupuesto gastos comprometido</t>
  </si>
  <si>
    <t>Presupuesto aprobado</t>
  </si>
  <si>
    <t xml:space="preserve">INDICADOR NUEVO </t>
  </si>
  <si>
    <t>Numerica</t>
  </si>
  <si>
    <t xml:space="preserve">Numerico </t>
  </si>
  <si>
    <t>&lt;-0,003</t>
  </si>
  <si>
    <t>PESOS</t>
  </si>
  <si>
    <t>ABRIL</t>
  </si>
  <si>
    <t>ENERO</t>
  </si>
  <si>
    <t>FEBRERO</t>
  </si>
  <si>
    <t>MARZO</t>
  </si>
  <si>
    <t xml:space="preserve">MAYO </t>
  </si>
  <si>
    <t xml:space="preserve">AGOSTO </t>
  </si>
  <si>
    <t>1ER TRIMESTRE</t>
  </si>
  <si>
    <t>2DO TRIMESTRE</t>
  </si>
  <si>
    <t>3ER TRIMESTRE</t>
  </si>
  <si>
    <t>4TO TRIMESTRE</t>
  </si>
  <si>
    <t>Linea base</t>
  </si>
  <si>
    <t>PASIVO CTE</t>
  </si>
  <si>
    <t>ACTIVO CTE /</t>
  </si>
  <si>
    <t>TRIMESTRALES</t>
  </si>
  <si>
    <t xml:space="preserve">INDICE DE ENDEUDAMIENTO </t>
  </si>
  <si>
    <t>TOTAL ACTIVO</t>
  </si>
  <si>
    <t>TOTAL PASIVO /</t>
  </si>
  <si>
    <t>RAZON COBERTURA DE INTERESES</t>
  </si>
  <si>
    <t>RESULTADO DEL EJERCICIO /</t>
  </si>
  <si>
    <t>INDICADOR DE ACTIVIDAD</t>
  </si>
  <si>
    <t xml:space="preserve">INGRESOS </t>
  </si>
  <si>
    <t>RENTABILIDAD DEL ACTIVO (ROA)</t>
  </si>
  <si>
    <t>COMPROMISOS</t>
  </si>
  <si>
    <t xml:space="preserve">PRESUPUESTO DEFINITIVO.   </t>
  </si>
  <si>
    <t xml:space="preserve">PRESUPUESTO INGRESOS EJECUTADO /     </t>
  </si>
  <si>
    <t>PRESUPUESTO DEFINITIVO.</t>
  </si>
  <si>
    <t xml:space="preserve"> PRESUPUESTO DE GASTOS EJECUTADO (GIROS) / </t>
  </si>
  <si>
    <t xml:space="preserve">PRESUPUESTO DE GASTOS APROBADO  </t>
  </si>
  <si>
    <t xml:space="preserve">PRESUPUESTO  DE  GASTOS  COMPROMETIDO  /                                                        </t>
  </si>
  <si>
    <t>RECUPERACION  PROYECTADA</t>
  </si>
  <si>
    <t xml:space="preserve">CARTERA RECUPERADA/ </t>
  </si>
  <si>
    <t>TOTAL CARTERA PROPIA</t>
  </si>
  <si>
    <t>GESTION CARTERA</t>
  </si>
  <si>
    <t xml:space="preserve">1- Total pasivo
2- Total activo </t>
  </si>
  <si>
    <t>La razón corriente indica la capacidad que tiene el instituto para cumplir con sus obligaciones financieras, deudas o pasivos a corto plazo, en razón a su capacidad para generar flujos de efectivo.</t>
  </si>
  <si>
    <t>Este indica cuantas veces el flujo de caja generado por el instituto es superior a las cargas financieras que debe pagar. También es un dato util para conocer el grado de apalancamiento financiero.</t>
  </si>
  <si>
    <t>Esta herramienta nos permite medir como el instituto maneja los activos existentes mientras generan ganancias.</t>
  </si>
  <si>
    <t>TOTAL</t>
  </si>
  <si>
    <t>Esta herramienta nos permite medir el porcentaje de ingresos que se usa para cubrir los gastos del instituto</t>
  </si>
  <si>
    <t>Gastos totales / Ingresos totales</t>
  </si>
  <si>
    <t xml:space="preserve">GASTOS TOTALES  / </t>
  </si>
  <si>
    <t>&gt;50%</t>
  </si>
  <si>
    <t>&lt;=30%</t>
  </si>
  <si>
    <t>MEDIR LA EFICACIA DE LOS GASTOS SOBRE LOS INGRESOS DEL INSTITUTO</t>
  </si>
  <si>
    <t>&lt;=50%</t>
  </si>
  <si>
    <t xml:space="preserve">Este indicador nos permite la medir  el porcentaje de ingresos que uso para cubrir los gastos del Instituto  </t>
  </si>
  <si>
    <r>
      <t xml:space="preserve"> CÓDIGO:   </t>
    </r>
    <r>
      <rPr>
        <sz val="11"/>
        <rFont val="Arial"/>
        <family val="2"/>
      </rPr>
      <t>FOR-SI-002</t>
    </r>
  </si>
  <si>
    <t>INDICADORES DE SITUACION - SOLIDEZ FINANCIERA A CORTO PLAZO</t>
  </si>
  <si>
    <t>ACTIVO CORRIENTE / PASIVO CORRIENTE</t>
  </si>
  <si>
    <t xml:space="preserve">INDICADORES DE SITUACION - INDICE DE ENDEUDAMIENTO </t>
  </si>
  <si>
    <t xml:space="preserve">TOTAL ACTIVO </t>
  </si>
  <si>
    <t>INDICADORES DE GESTION - RECUPERACION DE CARTERA</t>
  </si>
  <si>
    <t>1 TRIMESTRE</t>
  </si>
  <si>
    <t>INDICADORES DE SITUACION - RAZON DE COBERTURA DE INTERESES</t>
  </si>
  <si>
    <t xml:space="preserve">INDICADORES DE ACTIVIDAD - CONTROL O EFICACIA DE LOS GASTOS </t>
  </si>
  <si>
    <t xml:space="preserve">1.-  Gastos                                                                               2.-  Ingresos                                           </t>
  </si>
  <si>
    <r>
      <rPr>
        <b/>
        <sz val="12"/>
        <rFont val="Arial"/>
        <family val="2"/>
      </rPr>
      <t>1.-</t>
    </r>
    <r>
      <rPr>
        <sz val="12"/>
        <rFont val="Arial"/>
        <family val="2"/>
      </rPr>
      <t xml:space="preserve"> Presupuesto ingresos ejecutado / Presupuesto definitivo.                                                                                                            </t>
    </r>
    <r>
      <rPr>
        <b/>
        <sz val="12"/>
        <rFont val="Arial"/>
        <family val="2"/>
      </rPr>
      <t>2.-</t>
    </r>
    <r>
      <rPr>
        <sz val="12"/>
        <rFont val="Arial"/>
        <family val="2"/>
      </rPr>
      <t xml:space="preserve"> Presupuesto de gastos ejecutado (Giros) / Presupuesto definitivo.                                                                                                                                            </t>
    </r>
    <r>
      <rPr>
        <b/>
        <sz val="12"/>
        <rFont val="Arial"/>
        <family val="2"/>
      </rPr>
      <t>3.-</t>
    </r>
    <r>
      <rPr>
        <sz val="12"/>
        <rFont val="Arial"/>
        <family val="2"/>
      </rPr>
      <t xml:space="preserve">  Presupuesto  de  gastos  comprometido  / Presupuesto de gastos aprobado.                                                             </t>
    </r>
  </si>
  <si>
    <t>INDICADORES DE GESTION PRESUPUESTAL</t>
  </si>
  <si>
    <t>INDICADORES DE ACTIVIDAD - RENTABILIDAD DEL ACTIVO-ROA</t>
  </si>
  <si>
    <r>
      <t xml:space="preserve"> FECHA VIGENCIA:</t>
    </r>
    <r>
      <rPr>
        <sz val="11"/>
        <rFont val="Arial"/>
        <family val="2"/>
      </rPr>
      <t xml:space="preserve"> 2018/06/12</t>
    </r>
  </si>
  <si>
    <t>&lt;=0,004</t>
  </si>
  <si>
    <t>&gt;=0,005</t>
  </si>
  <si>
    <t>CARTERA RECUPERADA /</t>
  </si>
  <si>
    <t>ESTADOS FINANCIEROS</t>
  </si>
  <si>
    <t xml:space="preserve">GRUPO GESTION CONTABLE </t>
  </si>
  <si>
    <t>EJECUCIONES PRESUPUESTALES</t>
  </si>
  <si>
    <t>ENERO A MARZO</t>
  </si>
  <si>
    <t>ABRIL A JUNIO</t>
  </si>
  <si>
    <t>JULIO A SEPTIEMBRE</t>
  </si>
  <si>
    <t>OCTUBRE A DICIEMBRE</t>
  </si>
  <si>
    <t>&gt;=16</t>
  </si>
  <si>
    <t>&lt;=8</t>
  </si>
  <si>
    <t>&lt;-5</t>
  </si>
  <si>
    <t>&gt;=9</t>
  </si>
  <si>
    <t>&lt;=6</t>
  </si>
  <si>
    <t>&lt;-3</t>
  </si>
  <si>
    <t>&gt;=100%</t>
  </si>
  <si>
    <t>&lt;=89%</t>
  </si>
  <si>
    <t>&lt;-70%</t>
  </si>
  <si>
    <t>&gt;=61%</t>
  </si>
  <si>
    <t>&lt;=51% - 60 %</t>
  </si>
  <si>
    <t>&lt;50%</t>
  </si>
  <si>
    <t>&lt;=3%</t>
  </si>
  <si>
    <t>&lt;=5%</t>
  </si>
  <si>
    <t>&gt;=9%</t>
  </si>
  <si>
    <t>&gt;=51% - 60%</t>
  </si>
  <si>
    <t xml:space="preserve">1.Continuar con las gestiones de recaudo del Instituto para el logro de la meta programada.                                         </t>
  </si>
  <si>
    <t xml:space="preserve">1.- Seguimiento a los procesos que cuentan con CDP hasta la expedición de los copromisos presupuestales, de acuerdo con el cronograma del proceso de contratación.                                           </t>
  </si>
  <si>
    <t>1. Continuar con el envio de ejecución del presupuesto a todas las areas para conocimiento de disponibilidad de recursos y atender las necsidades y procesos que se requieran  que permita la ejecución total del presupuesto definitivo</t>
  </si>
  <si>
    <t>1. Continuar con el envio de ejecución del presupuesto a todas las areas para conocimiento de disponibilidad de recursos y atender las necsidades y procesos que se requieran  que permita la ejecución total del presupuesto definitivo.</t>
  </si>
  <si>
    <r>
      <rPr>
        <b/>
        <sz val="10"/>
        <rFont val="Arial"/>
        <family val="2"/>
      </rPr>
      <t>Control de rentabilidad de los activos</t>
    </r>
    <r>
      <rPr>
        <sz val="10"/>
        <rFont val="Arial"/>
        <family val="2"/>
      </rPr>
      <t>: por cada peso que invierte el instituto, obtuvo una perdida del 25% de rendimiento, independientemente de la politica financiera y carga fiscal.</t>
    </r>
  </si>
  <si>
    <r>
      <rPr>
        <b/>
        <sz val="10"/>
        <rFont val="Arial"/>
        <family val="2"/>
      </rPr>
      <t>Control de rentabilidad de los activos</t>
    </r>
    <r>
      <rPr>
        <sz val="10"/>
        <rFont val="Arial"/>
        <family val="2"/>
      </rPr>
      <t>: por cada peso que invierte el instituto, obtuvo una perdida del 15% de rendimiento, independientemente de la politica financiera y carga fiscal.</t>
    </r>
  </si>
  <si>
    <r>
      <rPr>
        <b/>
        <sz val="10"/>
        <rFont val="Arial"/>
        <family val="2"/>
      </rPr>
      <t>Control de rentabilidad de los activos</t>
    </r>
    <r>
      <rPr>
        <sz val="10"/>
        <rFont val="Arial"/>
        <family val="2"/>
      </rPr>
      <t>: por cada peso que invierte el instituto, obtuvo una ganancia del 2% de rendimiento, independientemente de la politica financiera y carga fiscal.</t>
    </r>
  </si>
  <si>
    <t>Ingreso  30/03/2025</t>
  </si>
  <si>
    <t>Gasto 30/03/2025</t>
  </si>
  <si>
    <t>Compromisos 30/03/2025</t>
  </si>
  <si>
    <t>Ingreso 30/06/2025</t>
  </si>
  <si>
    <t>Gasto 30/06/2025</t>
  </si>
  <si>
    <t>Compromisos 30/06/2025</t>
  </si>
  <si>
    <t>Ingreso 30/09/2025</t>
  </si>
  <si>
    <t>Gasto 30/09/2025</t>
  </si>
  <si>
    <t>Compromisos 30/09/2025</t>
  </si>
  <si>
    <t xml:space="preserve">TOTAL </t>
  </si>
  <si>
    <t>El ingreso ejecutado con corte al mes de marzo es del 3,88% del total del presupuesto definitivo que asciende a $82.378.712.55, el cual incluye adiciones por $1.615.980 ingresadas en los meses de enero, febrero y marzo de 2025. Por lo cual el % de ejecución del indicador es acorde con el periodo de avance.</t>
  </si>
  <si>
    <t>El Gasto ejecutado con corte al mes de marzo es del 10,52% del total del presupuesto definitivo que asciende a $82.378.712.555  el cual incluye adiciones por $1.615.980, ingresadas en los meses de enero, febrero y marzo de 2025. Por lo cual el % de ejecución del indicador es acorde con el periodo de avance.</t>
  </si>
  <si>
    <t>El ingreso ejecutado con corte al mes de junio es del 40,03% del total del presupuesto definitivo que asciende a $90.165.893.140, el cual incluye adiciones por $9.403.160.585, ingresadas en los meses de enero a junio de 2025. Por lo cual el % de ejecución del indicador es acorde con el periodo de avance.</t>
  </si>
  <si>
    <t>El gasto ejecutado con corte al mes de junio es del 29,65% del total del presupuesto definitivo que asciende a $90.165.893.140, el cual incluye adiciones por $9.403.160.585, ingresadas en los meses de enero a junio de 2025. Por lo cual el % de ejecución del indicador es acorde con el periodo de avance.</t>
  </si>
  <si>
    <t xml:space="preserve">Al cierre de marzo de 2025, el gasto presenta compromisos en un 20,32% del total del presupuesto Aprobado para la vigencia 2025 que corresponde a $80.762.732.555. </t>
  </si>
  <si>
    <t>Al cierre de junio de 2025, el gasto presenta compromisos en un 49,24% del total del presupuesto Aprobado para la vigencia 2025 que corresponde a $80.762.732.555.</t>
  </si>
  <si>
    <t>Al cierre de septiembre de 2025, el gasto presenta compromisos en un 61,18% del total del presupuesto Aprobado para la vigencia 2025 que corresponde a $80.762.732.555.</t>
  </si>
  <si>
    <r>
      <rPr>
        <b/>
        <sz val="11"/>
        <rFont val="Arial"/>
        <family val="2"/>
      </rPr>
      <t xml:space="preserve">Recuperacion de Cartera: </t>
    </r>
    <r>
      <rPr>
        <sz val="11"/>
        <rFont val="Arial"/>
        <family val="2"/>
      </rPr>
      <t>El porcentaje de  recuperacion de cartera, frente a la recuperacion proyectada mensual que tiene el Instituto a marzo de 2025  fue del 64%.</t>
    </r>
  </si>
  <si>
    <r>
      <rPr>
        <b/>
        <sz val="11"/>
        <rFont val="Arial"/>
        <family val="2"/>
      </rPr>
      <t xml:space="preserve">Recuperacion de Cartera: </t>
    </r>
    <r>
      <rPr>
        <sz val="11"/>
        <rFont val="Arial"/>
        <family val="2"/>
      </rPr>
      <t>El porcentaje de  recuperacion de cartera, frente a la recuperacion proyectada mensual que tiene el Instituto a junio de 2025  fue del 125%.</t>
    </r>
  </si>
  <si>
    <r>
      <rPr>
        <b/>
        <sz val="11"/>
        <rFont val="Arial"/>
        <family val="2"/>
      </rPr>
      <t xml:space="preserve">Recuperacion de Cartera: </t>
    </r>
    <r>
      <rPr>
        <sz val="11"/>
        <rFont val="Arial"/>
        <family val="2"/>
      </rPr>
      <t>El porcentaje de  recuperacion de cartera, frente a la recuperacion proyectada mensual que tiene el Instituto a septiembre de 2025  fue del 140%.</t>
    </r>
  </si>
  <si>
    <r>
      <rPr>
        <b/>
        <sz val="11"/>
        <rFont val="Arial"/>
        <family val="2"/>
      </rPr>
      <t xml:space="preserve">Recuperacion de Cartera: </t>
    </r>
    <r>
      <rPr>
        <sz val="11"/>
        <rFont val="Arial"/>
        <family val="2"/>
      </rPr>
      <t>El porcentaje de  recuperacion de las cuentas por cobrar que tiene el Instituto a marzo de 2025  fue del 15%</t>
    </r>
  </si>
  <si>
    <r>
      <rPr>
        <b/>
        <sz val="11"/>
        <rFont val="Arial"/>
        <family val="2"/>
      </rPr>
      <t xml:space="preserve">Recuperacion de Cartera: </t>
    </r>
    <r>
      <rPr>
        <sz val="11"/>
        <rFont val="Arial"/>
        <family val="2"/>
      </rPr>
      <t>El porcentaje de  recuperacion de las cuentas por cobrar que tiene el Instituto a  Junio de 2025 fue del 9%</t>
    </r>
  </si>
  <si>
    <r>
      <rPr>
        <b/>
        <sz val="11"/>
        <rFont val="Arial"/>
        <family val="2"/>
      </rPr>
      <t xml:space="preserve">Recuperacion de Cartera: </t>
    </r>
    <r>
      <rPr>
        <sz val="11"/>
        <rFont val="Arial"/>
        <family val="2"/>
      </rPr>
      <t>El porcentaje de  recuperacion de las cuentas por cobrar que tiene el Instituto a  septiembre de 2025 fue del 30%</t>
    </r>
  </si>
  <si>
    <t>PAGINA WEB INFIBAGUE/ ATENCION CIUDADANA /EJECUCION PRESUPUESTAL / 2025</t>
  </si>
  <si>
    <t>El ingreso ejecutado con corte al mes de septiembre es del 73,43% del total del presupuesto definitivo que asciende a $93.844.946.095, el cual incluye adiciones por $13.082.213.40 ingresadas en los meses de enero a septiembre de 2025. Por lo cual el % de ejecución del indicador es acorde con el periodo de avance.</t>
  </si>
  <si>
    <t>El Gasto ejecutado con corte al mes de septiembre es del 48,60% del total del presupuesto definitivo que asciende a $93.844.946.095, el cual incluye adiciones por $13.082.213.540 ingresadas en los meses de enero a septeimbre de 2025. Por lo cual el % de ejecución del indicador es acorde con el periodo de avance.</t>
  </si>
  <si>
    <t>Control de rentabilidad de los activos: por cada peso que invierte el instituto, obtuvo una ganancia del 6% de rendimiento, independientemente de la politica financiera y carga fiscal.</t>
  </si>
  <si>
    <t>Ingreso 31/12/2025</t>
  </si>
  <si>
    <t>Gasto 31/12/2025</t>
  </si>
  <si>
    <t>Compromisos 31/12/2025</t>
  </si>
  <si>
    <t>El ingreso ejecutado con corte al mes de diciembre es del 100,31% del total del presupuesto definitivo que asciende a $94,160,402,201, el cual incluye adiciones por $13.397,669,646 ingresadas en los meses de enero a diciembre de 2025. Por lo cual el % de ejecución del indicador es acorde con el periodo de avance.</t>
  </si>
  <si>
    <t>El Gasto ejecutado con corte al mes de diciembre es del 80,18% del total del presupuesto definitivo que asciende a $94.160,402,201, el cual incluye adiciones por $13.397.669.646 ingresadas en los meses de enero a diciembre de 2025. Por lo cual el % de ejecución del indicador es acorde con el periodo de avance.</t>
  </si>
  <si>
    <t>n/a</t>
  </si>
  <si>
    <t>Al cierre de septiembre de 2025, el gasto presenta compromisos en un 83,08% del total del presupuesto Aprobado para la vigencia 2025 que corresponde a $94.160,402,201.</t>
  </si>
  <si>
    <t>Por lo tanto se recomienda: Fortalecer la gestón del capital de trabajo, controlar el crecimiento del pasivo corriente, realizar segumiento mensual a este indicador con el objetivo que las acciones sean preventivas no correctivas.</t>
  </si>
  <si>
    <t>Por lo anterior mencionado es importante: la revisión detallada de la composición del pasivo corriente, control estricto del crecimiento de las obligaciones, ajustes inmediatos de la programación financiera y segumiento mensual del indicador del capital de trabajo.</t>
  </si>
  <si>
    <r>
      <rPr>
        <b/>
        <sz val="11"/>
        <rFont val="Arial"/>
        <family val="2"/>
      </rPr>
      <t xml:space="preserve">Solidez financiera a corto plazo:       Riesgo de iliquidez:                                                                                                 </t>
    </r>
    <r>
      <rPr>
        <sz val="11"/>
        <rFont val="Arial"/>
        <family val="2"/>
      </rPr>
      <t xml:space="preserve">Para el segundo trimeste (abril-junio) de 2025 el Instituto cuenta con 8,55 pesos por cada peso de deuda a corto plazo, lo que indica que el resultado se encuentra muy cercano al limete inferior del rango intermedio, practicamente en el umbral  de REGULAR. Esto indica un deterioro siginificativo del indicador respecto a marzo (12,73), evidenciando una reducción importante en la capacidad de ka cobertura de las obligaciones a corto plazo. El cumplimiento de esta meta para el segundo trimestre es de 53% (27%) puntos menos que el trimestre anterior. Esta tendencia representa tendencia a vulenrabilidad, si bien es cierto no existe crisis financiera pero si una señal clara de alerta preventiva. </t>
    </r>
  </si>
  <si>
    <r>
      <rPr>
        <b/>
        <sz val="11"/>
        <rFont val="Arial"/>
        <family val="2"/>
      </rPr>
      <t xml:space="preserve">Sólidez financiera a corto plazo:                                                                                                        </t>
    </r>
    <r>
      <rPr>
        <sz val="11"/>
        <rFont val="Arial"/>
        <family val="2"/>
      </rPr>
      <t xml:space="preserve">Para el primer trimestre (enero a marzo) de 2025 el Instituto cuenta con 12,73 pesos por cada peso de deuda a corto plazo, lo que indica una alta capacidad para cubirir obligaciones inmediatas como nómina, proveedores y acreedores, no presenta riegos inmediato de liquidez, mantiene estabilidad operativa a corto plazo. Sin embargo no alcanza el óptimo establecido de (&gt;=16). Existe una brecha de 3,27 para lograr un rango de BUENO. el cumplimiento del 80% refleja que aún no se logra el desempeño esperado según la meta Institucional. </t>
    </r>
  </si>
  <si>
    <t xml:space="preserve">Se recomienda: elaborar un flujo de efectivo poryectado para anticipar pagos y cobros. Mantener un saldo minimo de caja suficiente para cubrir deudas de corto plazo. Priorizar el pago de las obligaciones para evitar moras e intereses. Restructurar deudas inmediatas hacia plazos más largos. Negociar plazos con proveedores. Mejorar el sistema de cobranza. </t>
  </si>
  <si>
    <r>
      <rPr>
        <b/>
        <sz val="11"/>
        <rFont val="Arial"/>
        <family val="2"/>
      </rPr>
      <t xml:space="preserve">Solidez financiera a corto plazo:                                                                                                        </t>
    </r>
    <r>
      <rPr>
        <sz val="11"/>
        <rFont val="Arial"/>
        <family val="2"/>
      </rPr>
      <t>Para tercer trimeste (julio a septiembre) de 2025 el Instituto cuenta con 10,299 pesos por cada peso de deuda a corto plazo, lo que refleja una capacidad limitada para cubrir las obligaciones inmediatas. El indicadior se ubica muy cercano al limite inferior del rango intermedio, REGULAR lo cual indica una situación de riesgo de liquidez. Si bien se observa un incremento de 1,749 puntos en comparación con el segundo trimestre, el indicador continua mostrando niveles bajos de solvencia a corto plazo, por lo cual es recomendable fortalecer la liquidez y optmizar la gestión de pasivos circulantes (deudas y compromisos a corto plazo).</t>
    </r>
  </si>
  <si>
    <r>
      <rPr>
        <b/>
        <sz val="11"/>
        <rFont val="Arial"/>
        <family val="2"/>
      </rPr>
      <t>Sólidez financiera a corto plazo:</t>
    </r>
    <r>
      <rPr>
        <sz val="11"/>
        <rFont val="Arial"/>
        <family val="2"/>
      </rPr>
      <t xml:space="preserve"> Para el último trimeste del año 2025 (octubre a diciembre) el Instituto por cada peso que debe, tiene 8,34 pesos para hacer frente a las obligaciones a corto plazo (Nómina, Proveedores y Acreedores), sin embargo este indicador se situa cerca del limite de regular por lo que es importante revisar que deuda esta generando este impacto o ajustar el indicador para el primer trimestre del año 2026. </t>
    </r>
  </si>
  <si>
    <t>Se recomienda implementar un plan estructurado que combine acciones de corto y mediano plazo. Para evitar la acumulaciónn de cuentas al finalizar el periodo, se recomienda que los contratistas no acumulen sus cuentas de cobro, para evitar que el indicador se vea afectado y afecte la liquidez a corto plazo.</t>
  </si>
  <si>
    <t>% de Cumplimiento</t>
  </si>
  <si>
    <t>Dado que el endeudamiento máximo Institucional es cercano al 10%, los rangos actuales no reflejan adecuadamente el riesgo real. Se recomienda redefinirlos bajo un criterio proporcional y técnico, evitando clasificaciones excesivamente restrictivas que distorsionen la lectura financiera.</t>
  </si>
  <si>
    <r>
      <rPr>
        <b/>
        <sz val="11"/>
        <rFont val="Arial"/>
        <family val="2"/>
      </rPr>
      <t xml:space="preserve">Control de endeudamiento:       </t>
    </r>
    <r>
      <rPr>
        <sz val="11"/>
        <rFont val="Arial"/>
        <family val="2"/>
      </rPr>
      <t xml:space="preserve"> Durante el primer trimetre del año (enero a marzo) del 2025 se presentó un nivel de endeudamiento de 8,3%, con respecto al total de activos del instituto, de acuerdo a los niveles de evaluación del Instituto se refleja los rangos pueden ser demasiado estrictos. Es importante mencionar que refleja el prestamo por pagar de dos Emprestito, para la modernizacion del alumbrado publico, que se tomo desde el año 2023.</t>
    </r>
  </si>
  <si>
    <r>
      <rPr>
        <b/>
        <sz val="11"/>
        <rFont val="Arial"/>
        <family val="2"/>
      </rPr>
      <t xml:space="preserve">Control de endeudamiento:                   </t>
    </r>
    <r>
      <rPr>
        <sz val="11"/>
        <rFont val="Arial"/>
        <family val="2"/>
      </rPr>
      <t>Durante el segundo trimeste del año )abril a junio) de 2025 se presentó un nivel de endeudamiento de 8,7% con respecto al total de activos del Instituto, aumento 4 puntos con respecto al trimestre anterior, acercandose a 9% el nivel máximo  de MALO en la escala de evaluación interna. Se reflejan el prestamo por pagar dos Emprestito, para la modernizacion del alumbrado publico, que se tomo desde el año 2023.</t>
    </r>
  </si>
  <si>
    <r>
      <rPr>
        <b/>
        <sz val="11"/>
        <rFont val="Arial"/>
        <family val="2"/>
      </rPr>
      <t xml:space="preserve">Control de endeudamiento:                                            </t>
    </r>
    <r>
      <rPr>
        <sz val="11"/>
        <rFont val="Arial"/>
        <family val="2"/>
      </rPr>
      <t xml:space="preserve"> El en trecer trimestre (julio-septiembre) de 2025 se presentó un nivel de endeudamiento de 8.5% con respecto al total de activos del Instituto,dos punto (2% menor que el trimeste anterior, pero igual sigue bordeando el umbral del 9%. Se reflejan el prestamo por pagar dos Emprestito, para la modernizacion del alumbrado publico, que se tomo desde el año 2023</t>
    </r>
  </si>
  <si>
    <r>
      <rPr>
        <b/>
        <sz val="11"/>
        <rFont val="Arial"/>
        <family val="2"/>
      </rPr>
      <t xml:space="preserve">Control de endeudamiento: </t>
    </r>
    <r>
      <rPr>
        <sz val="11"/>
        <rFont val="Arial"/>
        <family val="2"/>
      </rPr>
      <t xml:space="preserve"> Para el último trimestre el 2025  (septiembre a diciembre) se presentó un nivel de endeudamiento de 8,01% con respecto al total de activos del Instituto, el mejor trimestre del año, aunque el endeudamiento se mantiene cercano al rango critico (9%) según los parámetros actuales, no supera el limite establecido. Se reflejan el prestamo por pagar dos Emprestito, para la modernizacion del alumbrado publico, que se tomo desde el año 2023. </t>
    </r>
  </si>
  <si>
    <t>El Instituto presenta un nivel de endeudamiento estable, controlado y en disminución, sin evidencia de sobreendeudamiento. La deuda vigente corresponde a compromisos de inversión previamente adquiridos y no compromete la sostenibilidad financiera.</t>
  </si>
  <si>
    <r>
      <rPr>
        <b/>
        <sz val="12"/>
        <rFont val="Arial"/>
        <family val="2"/>
      </rPr>
      <t xml:space="preserve">Cobertura de la deuda: </t>
    </r>
    <r>
      <rPr>
        <sz val="12"/>
        <rFont val="Arial"/>
        <family val="2"/>
      </rPr>
      <t xml:space="preserve">Para  el primer trimestre del 2025 (enero-marzo; la cobertura de interéses es de 2 puntos debido a los gastos por intereses de los 2 emprestitos y que el resultado del ejercicion tuvo una variación de -11,19% comprado con el año 2024.($159,949,544) menos. </t>
    </r>
  </si>
  <si>
    <r>
      <rPr>
        <b/>
        <sz val="12"/>
        <rFont val="Arial"/>
        <family val="2"/>
      </rPr>
      <t xml:space="preserve">Cobertura de la deuda: </t>
    </r>
    <r>
      <rPr>
        <sz val="12"/>
        <rFont val="Arial"/>
        <family val="2"/>
      </rPr>
      <t>Para  el tercer trimestre del 2025 (julio-septiembre) la cobertura de intereses es de 0,1 puntos debido a los gastos por intereses de los 2 emprestitos y que el resultado del ejercicion no fue favorable.</t>
    </r>
  </si>
  <si>
    <r>
      <rPr>
        <b/>
        <sz val="12"/>
        <rFont val="Arial"/>
        <family val="2"/>
      </rPr>
      <t xml:space="preserve">Cobertura de la deuda: </t>
    </r>
    <r>
      <rPr>
        <sz val="12"/>
        <rFont val="Arial"/>
        <family val="2"/>
      </rPr>
      <t>Para  el segundo trimestre abril a junio) del 2025 la cobertura de intereses es de 0,7 puntos, 3 % puntos por debajo del 1% que de acuerdo a los rangos de evaluación interno se calsifica como MALO, debido a los gastos por intereses de los 2 emprestitos y que el resultado del ejercicion no fue favorable.</t>
    </r>
  </si>
  <si>
    <r>
      <rPr>
        <b/>
        <sz val="12"/>
        <rFont val="Arial"/>
        <family val="2"/>
      </rPr>
      <t>Cobertura de la deuda:</t>
    </r>
    <r>
      <rPr>
        <sz val="12"/>
        <rFont val="Arial"/>
        <family val="2"/>
      </rPr>
      <t xml:space="preserve"> Para  el tercer trimestre del 2025 (octubre-diciembre) la cobertura de interéses es de 0,1 puntos debido a los gastos por intéreses de los 2 emprestitos y que el resultado del ejercicion no fue favorable.</t>
    </r>
  </si>
  <si>
    <t xml:space="preserve"> Es importante revaluar el indicador para el primer trimestre de 2026 ya que el credito de los emprestitos son altos y no ayudan al resultado del ejercicio. Renegociar la deuda, en términos de reducir las tassas de intéres, ampliar el plazo.</t>
  </si>
  <si>
    <r>
      <rPr>
        <b/>
        <sz val="11"/>
        <color theme="1"/>
        <rFont val="Arial"/>
        <family val="2"/>
      </rPr>
      <t>Control de los Gastos</t>
    </r>
    <r>
      <rPr>
        <sz val="11"/>
        <color theme="1"/>
        <rFont val="Arial"/>
        <family val="2"/>
      </rPr>
      <t>:                       Durante el primer trimestre del año 2025 (enero-marzo), los gastos totales representaron el 39,6% sobre total de los ingresos del  Instituto para marzo de 2025, ofreciendo una buena persepcion frente al mercado.</t>
    </r>
  </si>
  <si>
    <r>
      <rPr>
        <b/>
        <sz val="11"/>
        <color theme="1"/>
        <rFont val="Arial"/>
        <family val="2"/>
      </rPr>
      <t>Control de los Gastos</t>
    </r>
    <r>
      <rPr>
        <sz val="11"/>
        <color theme="1"/>
        <rFont val="Arial"/>
        <family val="2"/>
      </rPr>
      <t xml:space="preserve">:                            Para el segundo trimestre del año 2025 (abril-junio); los gastos totales representaron el 46,1% sobre total de los ingresos del  Instituto, subiendo con relacion al trimestre anterior en 6,5%, se encuentra en un rango  entrando al umbral del 50% indicador considerado como MALO dentro de las politicas internas del Instituto. </t>
    </r>
  </si>
  <si>
    <r>
      <rPr>
        <b/>
        <sz val="11"/>
        <color theme="1"/>
        <rFont val="Arial"/>
        <family val="2"/>
      </rPr>
      <t>Control de los Gastos</t>
    </r>
    <r>
      <rPr>
        <sz val="11"/>
        <color theme="1"/>
        <rFont val="Arial"/>
        <family val="2"/>
      </rPr>
      <t>:                            Pata el  tercer trimestre del año 2025 (julio-septiembre);  los gastos totales representaron el 51% sobre total de los ingresos del  Instituto, a pesar que los ingresos han incrementado los gastos tambien presenta un incremento pero a mayor ritmo que los ingresos.</t>
    </r>
  </si>
  <si>
    <t>Se aconseja revisar el indicador para el año 2026 debido a los creditos que se estan pagando</t>
  </si>
  <si>
    <r>
      <rPr>
        <b/>
        <sz val="11"/>
        <color theme="1"/>
        <rFont val="Arial"/>
        <family val="2"/>
      </rPr>
      <t xml:space="preserve">Control de los Gastos:                           </t>
    </r>
    <r>
      <rPr>
        <sz val="11"/>
        <color theme="1"/>
        <rFont val="Arial"/>
        <family val="2"/>
      </rPr>
      <t>Para el último trimestre del año 2025 (octubre-diciembre); los gastos totales representaron el  52% sobre total de los ingresos del  Instituto5, a pesar que el cierre del trimestre presento un incremento bastante bueno con relacion a los ingresos del año, los gastos debido a los creditos tambien presentan un incremento que afecto negativamente el resultado.</t>
    </r>
  </si>
  <si>
    <t>% de Cumplimiento.</t>
  </si>
  <si>
    <r>
      <rPr>
        <b/>
        <sz val="11"/>
        <rFont val="Arial"/>
        <family val="2"/>
      </rPr>
      <t xml:space="preserve">Recuperacion de Cartera: </t>
    </r>
    <r>
      <rPr>
        <sz val="11"/>
        <rFont val="Arial"/>
        <family val="2"/>
      </rPr>
      <t>El porcentaje de  recuperacion de cartera, frente a la recuperacion proyectada mensual que tiene el Instituto a diciembre de 2025  fue del 116%.</t>
    </r>
  </si>
  <si>
    <r>
      <rPr>
        <b/>
        <sz val="11"/>
        <rFont val="Arial"/>
        <family val="2"/>
      </rPr>
      <t xml:space="preserve">Recuperacion de Cartera: </t>
    </r>
    <r>
      <rPr>
        <sz val="11"/>
        <rFont val="Arial"/>
        <family val="2"/>
      </rPr>
      <t>El porcentaje de  recuperacion de las cuentas por cobrar que tiene el Instituto a  diciembre de 2025 fue del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</si>
</sst>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quot;$&quot;* #,##0_-;\-&quot;$&quot;* #,##0_-;_-&quot;$&quot;* &quot;-&quot;_-;_-@_-"/>
    <numFmt numFmtId="41" formatCode="_-* #,##0_-;\-* #,##0_-;_-* &quot;-&quot;_-;_-@_-"/>
    <numFmt numFmtId="43" formatCode="_-* #,##0.00_-;\-* #,##0.00_-;_-* &quot;-&quot;??_-;_-@_-"/>
    <numFmt numFmtId="164" formatCode="_-&quot;$&quot;\ * #,##0.00_-;\-&quot;$&quot;\ * #,##0.00_-;_-&quot;$&quot;\ * &quot;-&quot;??_-;_-@_-"/>
    <numFmt numFmtId="165" formatCode="_(&quot;$&quot;* #,##0.00_);_(&quot;$&quot;* \(#,##0.00\);_(&quot;$&quot;* &quot;-&quot;??_);_(@_)"/>
    <numFmt numFmtId="166" formatCode="_(* #,##0.00_);_(* \(#,##0.00\);_(* &quot;-&quot;??_);_(@_)"/>
    <numFmt numFmtId="167" formatCode="_-* #,##0.00\ _€_-;\-* #,##0.00\ _€_-;_-* &quot;-&quot;??\ _€_-;_-@_-"/>
    <numFmt numFmtId="168" formatCode="0.0000%"/>
    <numFmt numFmtId="169" formatCode="0.0"/>
    <numFmt numFmtId="170" formatCode="_-* #,##0\ _€_-;\-* #,##0\ _€_-;_-* &quot;-&quot;??\ _€_-;_-@_-"/>
    <numFmt numFmtId="171" formatCode="0.000"/>
    <numFmt numFmtId="172" formatCode="0.0%"/>
    <numFmt numFmtId="173" formatCode="_-&quot;$&quot;\ * #,##0_-;\-&quot;$&quot;\ * #,##0_-;_-&quot;$&quot;\ * &quot;-&quot;??_-;_-@_-"/>
    <numFmt numFmtId="174" formatCode="0.0000"/>
    <numFmt numFmtId="175" formatCode="#,##0.0"/>
    <numFmt numFmtId="176" formatCode="#,##0.0000"/>
  </numFmts>
  <fonts count="3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sz val="10"/>
      <color theme="0"/>
      <name val="Arial"/>
      <family val="2"/>
    </font>
    <font>
      <b/>
      <sz val="12"/>
      <name val="Arial"/>
      <family val="2"/>
    </font>
    <font>
      <b/>
      <sz val="11"/>
      <name val="Arial"/>
      <family val="2"/>
    </font>
    <font>
      <b/>
      <sz val="9"/>
      <name val="Arial"/>
      <family val="2"/>
    </font>
    <font>
      <sz val="9"/>
      <name val="Arial"/>
      <family val="2"/>
    </font>
    <font>
      <sz val="9"/>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sz val="12"/>
      <name val="Arial"/>
      <family val="2"/>
    </font>
    <font>
      <sz val="8"/>
      <name val="Arial"/>
      <family val="2"/>
    </font>
    <font>
      <b/>
      <sz val="14"/>
      <name val="Arial"/>
      <family val="2"/>
    </font>
    <font>
      <sz val="9"/>
      <color theme="0"/>
      <name val="Arial"/>
      <family val="2"/>
    </font>
    <font>
      <b/>
      <sz val="10"/>
      <color theme="0"/>
      <name val="Arial"/>
      <family val="2"/>
    </font>
    <font>
      <sz val="10"/>
      <color theme="1"/>
      <name val="Arial"/>
      <family val="2"/>
    </font>
    <font>
      <sz val="10"/>
      <name val="Arial"/>
      <family val="2"/>
    </font>
    <font>
      <b/>
      <sz val="11"/>
      <color theme="1"/>
      <name val="Arial"/>
      <family val="2"/>
    </font>
    <font>
      <sz val="11"/>
      <name val="Calibri"/>
      <family val="2"/>
    </font>
    <font>
      <sz val="10"/>
      <color rgb="FF000000"/>
      <name val="Arial"/>
      <family val="2"/>
    </font>
    <font>
      <sz val="12"/>
      <color rgb="FF000000"/>
      <name val="Arial"/>
      <family val="2"/>
    </font>
    <font>
      <b/>
      <sz val="14"/>
      <color theme="1"/>
      <name val="Calibri"/>
      <family val="2"/>
      <scheme val="minor"/>
    </font>
    <font>
      <sz val="11"/>
      <color theme="1"/>
      <name val="Arial"/>
      <family val="2"/>
    </font>
    <font>
      <sz val="12"/>
      <color theme="1"/>
      <name val="Arial"/>
      <family val="2"/>
    </font>
    <font>
      <sz val="10"/>
      <name val="Calibri"/>
      <family val="2"/>
    </font>
  </fonts>
  <fills count="14">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thin">
        <color rgb="FF000000"/>
      </bottom>
      <diagonal/>
    </border>
  </borders>
  <cellStyleXfs count="30">
    <xf numFmtId="0" fontId="0"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167" fontId="4" fillId="0" borderId="0" applyFont="0" applyFill="0" applyBorder="0" applyAlignment="0" applyProtection="0"/>
    <xf numFmtId="0" fontId="3" fillId="0" borderId="0"/>
    <xf numFmtId="0" fontId="4" fillId="0" borderId="0"/>
    <xf numFmtId="43" fontId="3" fillId="0" borderId="0" applyFont="0" applyFill="0" applyBorder="0" applyAlignment="0" applyProtection="0"/>
    <xf numFmtId="0" fontId="4" fillId="0" borderId="0"/>
    <xf numFmtId="0" fontId="4" fillId="0" borderId="0"/>
    <xf numFmtId="9" fontId="3" fillId="0" borderId="0" applyFont="0" applyFill="0" applyBorder="0" applyAlignment="0" applyProtection="0"/>
    <xf numFmtId="0" fontId="4" fillId="0" borderId="0"/>
    <xf numFmtId="0" fontId="23" fillId="0" borderId="0"/>
    <xf numFmtId="164" fontId="4"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4"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4" fillId="0" borderId="0" applyFont="0" applyFill="0" applyBorder="0" applyAlignment="0" applyProtection="0"/>
  </cellStyleXfs>
  <cellXfs count="563">
    <xf numFmtId="0" fontId="0" fillId="0" borderId="0" xfId="0"/>
    <xf numFmtId="0" fontId="6"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16" xfId="0" applyFont="1" applyBorder="1" applyAlignment="1">
      <alignment horizontal="center" vertical="center" wrapText="1"/>
    </xf>
    <xf numFmtId="0" fontId="9" fillId="0" borderId="17" xfId="0" applyFont="1" applyBorder="1" applyAlignment="1">
      <alignment horizontal="left"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0" borderId="0" xfId="0" applyFont="1" applyAlignment="1">
      <alignment horizontal="center" vertical="center" wrapText="1"/>
    </xf>
    <xf numFmtId="0" fontId="5" fillId="4" borderId="3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11" fillId="0" borderId="0" xfId="0" applyFont="1" applyAlignment="1">
      <alignment horizontal="center" vertical="center" wrapText="1"/>
    </xf>
    <xf numFmtId="9" fontId="17" fillId="0" borderId="34" xfId="1" applyFont="1" applyBorder="1" applyAlignment="1">
      <alignment horizontal="center" vertical="center" wrapText="1"/>
    </xf>
    <xf numFmtId="3" fontId="0" fillId="0" borderId="0" xfId="0" applyNumberFormat="1"/>
    <xf numFmtId="0" fontId="0" fillId="0" borderId="23" xfId="0" applyBorder="1" applyAlignment="1">
      <alignment horizontal="center" vertical="center" wrapText="1"/>
    </xf>
    <xf numFmtId="0" fontId="0" fillId="0" borderId="15" xfId="0" applyBorder="1" applyAlignment="1">
      <alignment horizontal="center" vertical="center" wrapText="1"/>
    </xf>
    <xf numFmtId="9" fontId="6" fillId="0" borderId="34" xfId="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7" borderId="34" xfId="0" applyFill="1" applyBorder="1" applyAlignment="1">
      <alignment horizontal="center" vertical="center" wrapText="1"/>
    </xf>
    <xf numFmtId="0" fontId="0" fillId="8" borderId="34" xfId="0" applyFill="1" applyBorder="1" applyAlignment="1">
      <alignment horizontal="center" vertical="center" wrapText="1"/>
    </xf>
    <xf numFmtId="0" fontId="0" fillId="9" borderId="35" xfId="0"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5" fillId="4" borderId="38" xfId="0" applyFont="1" applyFill="1" applyBorder="1" applyAlignment="1">
      <alignment horizontal="center" vertical="center" wrapText="1"/>
    </xf>
    <xf numFmtId="14" fontId="17" fillId="0" borderId="31" xfId="3" applyNumberFormat="1" applyFont="1" applyBorder="1" applyAlignment="1">
      <alignment horizontal="center" vertical="center" wrapText="1"/>
    </xf>
    <xf numFmtId="3" fontId="17" fillId="0" borderId="34" xfId="4" applyNumberFormat="1" applyFont="1" applyBorder="1" applyAlignment="1">
      <alignment horizontal="center" vertical="center" wrapText="1"/>
    </xf>
    <xf numFmtId="14" fontId="18" fillId="0" borderId="34" xfId="0" applyNumberFormat="1" applyFont="1" applyBorder="1" applyAlignment="1">
      <alignment horizontal="center" vertical="center" wrapText="1"/>
    </xf>
    <xf numFmtId="49" fontId="5" fillId="0" borderId="0" xfId="3" applyNumberFormat="1" applyFont="1" applyAlignment="1">
      <alignment horizontal="left"/>
    </xf>
    <xf numFmtId="0" fontId="5" fillId="0" borderId="0" xfId="3" applyFont="1" applyAlignment="1">
      <alignment horizontal="center"/>
    </xf>
    <xf numFmtId="4" fontId="5" fillId="0" borderId="0" xfId="3" applyNumberFormat="1" applyFont="1" applyAlignment="1">
      <alignment horizontal="right"/>
    </xf>
    <xf numFmtId="168" fontId="5" fillId="0" borderId="0" xfId="3" applyNumberFormat="1" applyFont="1" applyAlignment="1">
      <alignment horizontal="right"/>
    </xf>
    <xf numFmtId="0" fontId="5" fillId="0" borderId="0" xfId="3" applyFont="1"/>
    <xf numFmtId="49" fontId="5" fillId="10" borderId="34" xfId="3" applyNumberFormat="1" applyFont="1" applyFill="1" applyBorder="1" applyAlignment="1">
      <alignment horizontal="center"/>
    </xf>
    <xf numFmtId="0" fontId="5" fillId="10" borderId="34" xfId="3" applyFont="1" applyFill="1" applyBorder="1" applyAlignment="1">
      <alignment horizontal="center"/>
    </xf>
    <xf numFmtId="4" fontId="5" fillId="10" borderId="34" xfId="3" applyNumberFormat="1" applyFont="1" applyFill="1" applyBorder="1" applyAlignment="1">
      <alignment horizontal="center"/>
    </xf>
    <xf numFmtId="168" fontId="5" fillId="10" borderId="34" xfId="3" applyNumberFormat="1" applyFont="1" applyFill="1" applyBorder="1" applyAlignment="1">
      <alignment horizontal="center"/>
    </xf>
    <xf numFmtId="49" fontId="4" fillId="0" borderId="0" xfId="3" applyNumberFormat="1" applyAlignment="1">
      <alignment horizontal="left"/>
    </xf>
    <xf numFmtId="0" fontId="4" fillId="0" borderId="0" xfId="3"/>
    <xf numFmtId="4" fontId="4" fillId="0" borderId="0" xfId="3" applyNumberFormat="1" applyAlignment="1">
      <alignment horizontal="right"/>
    </xf>
    <xf numFmtId="168" fontId="4" fillId="0" borderId="0" xfId="3" applyNumberFormat="1" applyAlignment="1">
      <alignment horizontal="right"/>
    </xf>
    <xf numFmtId="49" fontId="5" fillId="0" borderId="0" xfId="0" applyNumberFormat="1" applyFont="1" applyAlignment="1">
      <alignment horizontal="left"/>
    </xf>
    <xf numFmtId="0" fontId="5" fillId="0" borderId="0" xfId="0" applyFont="1" applyAlignment="1">
      <alignment horizontal="center"/>
    </xf>
    <xf numFmtId="4" fontId="5" fillId="0" borderId="0" xfId="0" applyNumberFormat="1" applyFont="1" applyAlignment="1">
      <alignment horizontal="right"/>
    </xf>
    <xf numFmtId="168" fontId="5" fillId="0" borderId="0" xfId="0" applyNumberFormat="1" applyFont="1" applyAlignment="1">
      <alignment horizontal="right"/>
    </xf>
    <xf numFmtId="0" fontId="5" fillId="0" borderId="0" xfId="0" applyFont="1"/>
    <xf numFmtId="49" fontId="5" fillId="10" borderId="34" xfId="0" applyNumberFormat="1" applyFont="1" applyFill="1" applyBorder="1" applyAlignment="1">
      <alignment horizontal="center"/>
    </xf>
    <xf numFmtId="0" fontId="5" fillId="10" borderId="34" xfId="0" applyFont="1" applyFill="1" applyBorder="1" applyAlignment="1">
      <alignment horizontal="center"/>
    </xf>
    <xf numFmtId="4" fontId="5" fillId="10" borderId="34" xfId="0" applyNumberFormat="1" applyFont="1" applyFill="1" applyBorder="1" applyAlignment="1">
      <alignment horizontal="center"/>
    </xf>
    <xf numFmtId="168" fontId="5" fillId="10" borderId="34" xfId="0" applyNumberFormat="1" applyFont="1" applyFill="1" applyBorder="1" applyAlignment="1">
      <alignment horizontal="center"/>
    </xf>
    <xf numFmtId="49" fontId="0" fillId="0" borderId="0" xfId="0" applyNumberFormat="1" applyAlignment="1">
      <alignment horizontal="left"/>
    </xf>
    <xf numFmtId="4" fontId="0" fillId="0" borderId="0" xfId="0" applyNumberFormat="1" applyAlignment="1">
      <alignment horizontal="right"/>
    </xf>
    <xf numFmtId="168" fontId="0" fillId="0" borderId="0" xfId="0" applyNumberFormat="1" applyAlignment="1">
      <alignment horizontal="right"/>
    </xf>
    <xf numFmtId="0" fontId="4" fillId="0" borderId="0" xfId="0" applyFont="1"/>
    <xf numFmtId="3" fontId="4" fillId="0" borderId="0" xfId="0" applyNumberFormat="1" applyFont="1"/>
    <xf numFmtId="4" fontId="0" fillId="0" borderId="0" xfId="0" applyNumberFormat="1"/>
    <xf numFmtId="4" fontId="4" fillId="0" borderId="0" xfId="0" applyNumberFormat="1" applyFont="1"/>
    <xf numFmtId="4" fontId="4" fillId="0" borderId="8" xfId="0" applyNumberFormat="1" applyFont="1" applyBorder="1"/>
    <xf numFmtId="4" fontId="5" fillId="0" borderId="0" xfId="0" applyNumberFormat="1" applyFont="1"/>
    <xf numFmtId="170" fontId="11" fillId="0" borderId="0" xfId="6" applyNumberFormat="1" applyFont="1" applyAlignment="1">
      <alignment horizontal="center" vertical="center" wrapText="1"/>
    </xf>
    <xf numFmtId="0" fontId="20" fillId="0" borderId="0" xfId="0" applyFont="1" applyAlignment="1">
      <alignment horizontal="center" vertical="center" wrapText="1"/>
    </xf>
    <xf numFmtId="170" fontId="7" fillId="0" borderId="0" xfId="6" applyNumberFormat="1" applyFont="1" applyAlignment="1">
      <alignment horizontal="center" vertical="center" wrapText="1"/>
    </xf>
    <xf numFmtId="170" fontId="7" fillId="0" borderId="0" xfId="0" applyNumberFormat="1" applyFont="1" applyAlignment="1">
      <alignment horizontal="center" vertical="center" wrapText="1"/>
    </xf>
    <xf numFmtId="9" fontId="7" fillId="0" borderId="0" xfId="1" applyFont="1" applyAlignment="1">
      <alignment horizontal="center" vertical="center" wrapText="1"/>
    </xf>
    <xf numFmtId="170" fontId="21" fillId="0" borderId="0" xfId="6" applyNumberFormat="1" applyFont="1" applyAlignment="1">
      <alignment horizontal="center" vertical="center" wrapText="1"/>
    </xf>
    <xf numFmtId="0" fontId="18" fillId="0" borderId="34" xfId="0" applyFont="1" applyBorder="1" applyAlignment="1">
      <alignment horizontal="center" vertical="center" wrapText="1"/>
    </xf>
    <xf numFmtId="14" fontId="0" fillId="0" borderId="45" xfId="0" applyNumberFormat="1" applyBorder="1" applyAlignment="1">
      <alignment horizontal="center" vertical="center" wrapText="1"/>
    </xf>
    <xf numFmtId="14" fontId="0" fillId="0" borderId="34" xfId="0" applyNumberFormat="1" applyBorder="1" applyAlignment="1">
      <alignment horizontal="center" vertical="center" wrapText="1"/>
    </xf>
    <xf numFmtId="0" fontId="17" fillId="7" borderId="34" xfId="0" applyFont="1" applyFill="1" applyBorder="1" applyAlignment="1">
      <alignment horizontal="center" vertical="center" wrapText="1"/>
    </xf>
    <xf numFmtId="0" fontId="17" fillId="8" borderId="34" xfId="0" applyFont="1" applyFill="1" applyBorder="1" applyAlignment="1">
      <alignment horizontal="center" vertical="center" wrapText="1"/>
    </xf>
    <xf numFmtId="0" fontId="17" fillId="9" borderId="35" xfId="0" applyFont="1" applyFill="1" applyBorder="1" applyAlignment="1">
      <alignment horizontal="center" vertical="center" wrapText="1"/>
    </xf>
    <xf numFmtId="9" fontId="17" fillId="0" borderId="28" xfId="1" applyFont="1" applyBorder="1" applyAlignment="1">
      <alignment horizontal="center" vertical="center" wrapText="1"/>
    </xf>
    <xf numFmtId="0" fontId="3" fillId="0" borderId="0" xfId="7"/>
    <xf numFmtId="0" fontId="3" fillId="0" borderId="0" xfId="7" applyAlignment="1">
      <alignment horizontal="center"/>
    </xf>
    <xf numFmtId="0" fontId="3" fillId="0" borderId="0" xfId="7" applyAlignment="1">
      <alignment wrapText="1"/>
    </xf>
    <xf numFmtId="0" fontId="4" fillId="0" borderId="0" xfId="8"/>
    <xf numFmtId="0" fontId="4" fillId="0" borderId="0" xfId="8" applyAlignment="1">
      <alignment horizontal="center"/>
    </xf>
    <xf numFmtId="0" fontId="4" fillId="0" borderId="0" xfId="8" applyAlignment="1">
      <alignment wrapText="1"/>
    </xf>
    <xf numFmtId="43" fontId="0" fillId="0" borderId="0" xfId="9" applyFont="1" applyBorder="1" applyAlignment="1">
      <alignment horizontal="center"/>
    </xf>
    <xf numFmtId="0" fontId="4" fillId="0" borderId="0" xfId="10"/>
    <xf numFmtId="0" fontId="4" fillId="0" borderId="0" xfId="11"/>
    <xf numFmtId="3" fontId="0" fillId="0" borderId="0" xfId="0" applyNumberFormat="1" applyAlignment="1">
      <alignment horizontal="right" vertical="center" wrapText="1"/>
    </xf>
    <xf numFmtId="0" fontId="3" fillId="0" borderId="0" xfId="7" applyAlignment="1">
      <alignment horizontal="right"/>
    </xf>
    <xf numFmtId="0" fontId="4" fillId="0" borderId="0" xfId="8" applyAlignment="1">
      <alignment horizontal="right"/>
    </xf>
    <xf numFmtId="171" fontId="6" fillId="0" borderId="34" xfId="1" applyNumberFormat="1" applyFont="1" applyBorder="1" applyAlignment="1">
      <alignment horizontal="center" vertical="center" wrapText="1"/>
    </xf>
    <xf numFmtId="10" fontId="8" fillId="0" borderId="16" xfId="1" applyNumberFormat="1" applyFont="1" applyBorder="1" applyAlignment="1">
      <alignment horizontal="center" vertical="center" wrapText="1"/>
    </xf>
    <xf numFmtId="2" fontId="6" fillId="8" borderId="34" xfId="11" applyNumberFormat="1" applyFont="1" applyFill="1" applyBorder="1" applyAlignment="1">
      <alignment horizontal="center"/>
    </xf>
    <xf numFmtId="0" fontId="6" fillId="8" borderId="34" xfId="11" applyFont="1" applyFill="1" applyBorder="1" applyAlignment="1">
      <alignment horizontal="center" vertical="center"/>
    </xf>
    <xf numFmtId="0" fontId="6" fillId="8" borderId="34" xfId="11" applyFont="1" applyFill="1" applyBorder="1" applyAlignment="1">
      <alignment horizontal="center"/>
    </xf>
    <xf numFmtId="9" fontId="6" fillId="8" borderId="34" xfId="12" applyFont="1" applyFill="1" applyBorder="1" applyAlignment="1">
      <alignment horizontal="center"/>
    </xf>
    <xf numFmtId="169" fontId="6" fillId="8" borderId="34" xfId="11" applyNumberFormat="1" applyFont="1" applyFill="1" applyBorder="1" applyAlignment="1">
      <alignment horizontal="center"/>
    </xf>
    <xf numFmtId="9" fontId="6" fillId="8" borderId="34" xfId="1" applyFont="1" applyFill="1" applyBorder="1" applyAlignment="1">
      <alignment horizontal="center"/>
    </xf>
    <xf numFmtId="9" fontId="6" fillId="8" borderId="34" xfId="11" applyNumberFormat="1" applyFont="1" applyFill="1" applyBorder="1" applyAlignment="1">
      <alignment horizontal="center"/>
    </xf>
    <xf numFmtId="172" fontId="6" fillId="8" borderId="34" xfId="11" applyNumberFormat="1" applyFont="1" applyFill="1" applyBorder="1" applyAlignment="1">
      <alignment horizontal="center"/>
    </xf>
    <xf numFmtId="9" fontId="3" fillId="0" borderId="0" xfId="1" applyFont="1" applyBorder="1" applyAlignment="1">
      <alignment horizontal="center"/>
    </xf>
    <xf numFmtId="9" fontId="0" fillId="0" borderId="0" xfId="1" applyFont="1" applyAlignment="1">
      <alignment horizontal="center" vertical="center" wrapText="1"/>
    </xf>
    <xf numFmtId="14" fontId="4" fillId="0" borderId="34" xfId="3" applyNumberFormat="1" applyBorder="1" applyAlignment="1">
      <alignment horizontal="center" vertical="center" wrapText="1"/>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173" fontId="4" fillId="0" borderId="34" xfId="15" applyNumberFormat="1" applyBorder="1" applyAlignment="1">
      <alignment horizontal="center"/>
    </xf>
    <xf numFmtId="173" fontId="4" fillId="0" borderId="34" xfId="15" applyNumberFormat="1" applyFont="1" applyBorder="1" applyAlignment="1">
      <alignment horizontal="right"/>
    </xf>
    <xf numFmtId="0" fontId="22" fillId="0" borderId="2" xfId="7" applyFont="1" applyBorder="1" applyAlignment="1">
      <alignment horizontal="center" vertical="center"/>
    </xf>
    <xf numFmtId="173" fontId="4" fillId="0" borderId="34" xfId="15" applyNumberFormat="1" applyFill="1" applyBorder="1" applyAlignment="1">
      <alignment horizontal="center"/>
    </xf>
    <xf numFmtId="173" fontId="0" fillId="0" borderId="0" xfId="15" applyNumberFormat="1" applyFont="1" applyAlignment="1">
      <alignment horizontal="center"/>
    </xf>
    <xf numFmtId="173" fontId="0" fillId="0" borderId="34" xfId="15" applyNumberFormat="1" applyFont="1" applyBorder="1" applyAlignment="1">
      <alignment horizontal="center" wrapText="1"/>
    </xf>
    <xf numFmtId="167" fontId="24" fillId="11" borderId="47" xfId="6" applyFont="1" applyFill="1" applyBorder="1" applyAlignment="1">
      <alignment horizontal="center" vertical="center" wrapText="1"/>
    </xf>
    <xf numFmtId="0" fontId="22" fillId="0" borderId="2" xfId="7" applyFont="1" applyBorder="1" applyAlignment="1">
      <alignment horizontal="center" vertical="center" wrapText="1"/>
    </xf>
    <xf numFmtId="9" fontId="17" fillId="0" borderId="45" xfId="1" applyFont="1" applyBorder="1" applyAlignment="1">
      <alignment horizontal="center" vertical="center" wrapText="1"/>
    </xf>
    <xf numFmtId="0" fontId="25" fillId="0" borderId="0" xfId="0" applyFont="1"/>
    <xf numFmtId="10" fontId="9" fillId="4" borderId="4" xfId="1" applyNumberFormat="1" applyFont="1" applyFill="1" applyBorder="1" applyAlignment="1">
      <alignment horizontal="center" vertical="center" wrapText="1"/>
    </xf>
    <xf numFmtId="173" fontId="0" fillId="0" borderId="34" xfId="11" applyNumberFormat="1" applyFont="1" applyBorder="1" applyAlignment="1">
      <alignment horizontal="center"/>
    </xf>
    <xf numFmtId="10" fontId="17" fillId="0" borderId="34" xfId="1" applyNumberFormat="1" applyFont="1" applyBorder="1" applyAlignment="1">
      <alignment horizontal="center" vertical="center" wrapText="1"/>
    </xf>
    <xf numFmtId="170" fontId="17" fillId="0" borderId="0" xfId="6" applyNumberFormat="1" applyFont="1" applyBorder="1" applyAlignment="1">
      <alignment horizontal="right" vertical="center"/>
    </xf>
    <xf numFmtId="170" fontId="27" fillId="0" borderId="0" xfId="6" applyNumberFormat="1" applyFont="1" applyBorder="1" applyAlignment="1">
      <alignment horizontal="right" vertical="center"/>
    </xf>
    <xf numFmtId="173" fontId="4" fillId="0" borderId="34" xfId="15" applyNumberFormat="1" applyFont="1" applyBorder="1" applyAlignment="1">
      <alignment horizontal="center"/>
    </xf>
    <xf numFmtId="2" fontId="6" fillId="0" borderId="34" xfId="11" applyNumberFormat="1" applyFont="1" applyBorder="1" applyAlignment="1">
      <alignment vertical="center" wrapText="1"/>
    </xf>
    <xf numFmtId="0" fontId="6" fillId="0" borderId="34" xfId="11" applyFont="1" applyBorder="1" applyAlignment="1">
      <alignment horizontal="center" vertical="center" wrapText="1"/>
    </xf>
    <xf numFmtId="0" fontId="6" fillId="0" borderId="48" xfId="11" applyFont="1" applyBorder="1" applyAlignment="1">
      <alignment horizontal="center" vertical="center"/>
    </xf>
    <xf numFmtId="0" fontId="5" fillId="0" borderId="0" xfId="11" applyFont="1" applyAlignment="1">
      <alignment horizontal="center" vertical="center"/>
    </xf>
    <xf numFmtId="0" fontId="0" fillId="0" borderId="2" xfId="11" applyFont="1" applyBorder="1" applyAlignment="1">
      <alignment horizontal="center" vertical="center" wrapText="1"/>
    </xf>
    <xf numFmtId="0" fontId="24" fillId="11" borderId="1" xfId="13" applyFont="1" applyFill="1" applyBorder="1" applyAlignment="1">
      <alignment horizontal="center" vertical="center" wrapText="1"/>
    </xf>
    <xf numFmtId="0" fontId="24" fillId="11" borderId="45" xfId="13" applyFont="1" applyFill="1" applyBorder="1" applyAlignment="1">
      <alignment horizontal="center" vertical="center" wrapText="1"/>
    </xf>
    <xf numFmtId="0" fontId="6" fillId="8" borderId="22" xfId="11" applyFont="1" applyFill="1" applyBorder="1" applyAlignment="1">
      <alignment horizontal="center"/>
    </xf>
    <xf numFmtId="0" fontId="6" fillId="0" borderId="22" xfId="11" applyFont="1" applyBorder="1" applyAlignment="1">
      <alignment horizontal="center" vertical="center" wrapText="1"/>
    </xf>
    <xf numFmtId="2" fontId="6" fillId="0" borderId="22" xfId="11" applyNumberFormat="1" applyFont="1" applyBorder="1" applyAlignment="1">
      <alignment vertical="center" wrapText="1"/>
    </xf>
    <xf numFmtId="173" fontId="4" fillId="0" borderId="22" xfId="15" applyNumberFormat="1" applyFont="1" applyBorder="1" applyAlignment="1">
      <alignment horizontal="right"/>
    </xf>
    <xf numFmtId="173" fontId="4" fillId="0" borderId="22" xfId="15" applyNumberFormat="1" applyBorder="1" applyAlignment="1">
      <alignment horizontal="center"/>
    </xf>
    <xf numFmtId="2" fontId="6" fillId="8" borderId="40" xfId="11" applyNumberFormat="1" applyFont="1" applyFill="1" applyBorder="1" applyAlignment="1">
      <alignment horizontal="center"/>
    </xf>
    <xf numFmtId="173" fontId="4" fillId="0" borderId="40" xfId="15" applyNumberFormat="1" applyBorder="1" applyAlignment="1">
      <alignment horizontal="center"/>
    </xf>
    <xf numFmtId="173" fontId="0" fillId="0" borderId="40" xfId="15" applyNumberFormat="1" applyFont="1" applyBorder="1" applyAlignment="1">
      <alignment horizontal="center"/>
    </xf>
    <xf numFmtId="0" fontId="6" fillId="8" borderId="28" xfId="11" applyFont="1" applyFill="1" applyBorder="1" applyAlignment="1">
      <alignment horizontal="center"/>
    </xf>
    <xf numFmtId="173" fontId="4" fillId="0" borderId="28" xfId="15" applyNumberFormat="1" applyBorder="1" applyAlignment="1">
      <alignment horizontal="center"/>
    </xf>
    <xf numFmtId="173" fontId="4" fillId="0" borderId="28" xfId="15" applyNumberFormat="1" applyFill="1" applyBorder="1" applyAlignment="1">
      <alignment horizontal="center"/>
    </xf>
    <xf numFmtId="173" fontId="4" fillId="0" borderId="34" xfId="15" applyNumberFormat="1" applyFont="1" applyBorder="1" applyAlignment="1">
      <alignment horizontal="right" vertical="center"/>
    </xf>
    <xf numFmtId="173" fontId="4" fillId="0" borderId="40" xfId="15" applyNumberFormat="1" applyFont="1" applyBorder="1" applyAlignment="1">
      <alignment horizontal="right" vertical="center"/>
    </xf>
    <xf numFmtId="0" fontId="4" fillId="0" borderId="26" xfId="11" applyBorder="1" applyAlignment="1">
      <alignment horizontal="center" vertical="center"/>
    </xf>
    <xf numFmtId="0" fontId="0" fillId="0" borderId="0" xfId="11" applyFont="1" applyAlignment="1">
      <alignment horizontal="center" vertical="center"/>
    </xf>
    <xf numFmtId="0" fontId="0" fillId="0" borderId="2" xfId="11" applyFont="1" applyBorder="1" applyAlignment="1">
      <alignment horizontal="center" vertical="center"/>
    </xf>
    <xf numFmtId="164" fontId="3" fillId="0" borderId="0" xfId="15" applyFont="1" applyBorder="1" applyAlignment="1">
      <alignment horizontal="center"/>
    </xf>
    <xf numFmtId="9" fontId="17" fillId="0" borderId="34" xfId="1" applyFont="1" applyFill="1" applyBorder="1" applyAlignment="1">
      <alignment horizontal="center" vertical="center" wrapText="1"/>
    </xf>
    <xf numFmtId="9" fontId="17" fillId="0" borderId="34" xfId="5" applyFont="1" applyFill="1" applyBorder="1" applyAlignment="1">
      <alignment horizontal="center" vertical="center" wrapText="1"/>
    </xf>
    <xf numFmtId="0" fontId="6" fillId="0" borderId="0" xfId="16" applyFont="1" applyAlignment="1">
      <alignment horizontal="center" vertical="center" wrapText="1"/>
    </xf>
    <xf numFmtId="0" fontId="4" fillId="0" borderId="0" xfId="16" applyAlignment="1">
      <alignment horizontal="center" vertical="center" wrapText="1"/>
    </xf>
    <xf numFmtId="0" fontId="7" fillId="0" borderId="0" xfId="16" applyFont="1" applyAlignment="1">
      <alignment horizontal="center" vertical="center" wrapText="1"/>
    </xf>
    <xf numFmtId="0" fontId="4" fillId="0" borderId="1" xfId="16" applyBorder="1" applyAlignment="1">
      <alignment horizontal="center" vertical="center" wrapText="1"/>
    </xf>
    <xf numFmtId="0" fontId="4" fillId="0" borderId="6" xfId="16" applyBorder="1" applyAlignment="1">
      <alignment horizontal="center" vertical="center" wrapText="1"/>
    </xf>
    <xf numFmtId="0" fontId="4" fillId="0" borderId="12" xfId="16" applyBorder="1" applyAlignment="1">
      <alignment horizontal="center" vertical="center" wrapText="1"/>
    </xf>
    <xf numFmtId="0" fontId="8" fillId="0" borderId="16" xfId="16" applyFont="1" applyBorder="1" applyAlignment="1">
      <alignment horizontal="center" vertical="center" wrapText="1"/>
    </xf>
    <xf numFmtId="0" fontId="9" fillId="0" borderId="17" xfId="16" applyFont="1" applyBorder="1" applyAlignment="1">
      <alignment horizontal="left" vertical="center" wrapText="1"/>
    </xf>
    <xf numFmtId="0" fontId="8" fillId="4" borderId="22" xfId="16" applyFont="1" applyFill="1" applyBorder="1" applyAlignment="1">
      <alignment horizontal="center" vertical="center" wrapText="1"/>
    </xf>
    <xf numFmtId="0" fontId="8" fillId="4" borderId="28" xfId="16" applyFont="1" applyFill="1" applyBorder="1" applyAlignment="1">
      <alignment horizontal="center" vertical="center" wrapText="1"/>
    </xf>
    <xf numFmtId="0" fontId="8" fillId="4" borderId="34" xfId="16" applyFont="1" applyFill="1" applyBorder="1" applyAlignment="1">
      <alignment horizontal="center" vertical="center" wrapText="1"/>
    </xf>
    <xf numFmtId="0" fontId="5" fillId="0" borderId="0" xfId="16" applyFont="1" applyAlignment="1">
      <alignment horizontal="center" vertical="center" wrapText="1"/>
    </xf>
    <xf numFmtId="0" fontId="5" fillId="4" borderId="37" xfId="16" applyFont="1" applyFill="1" applyBorder="1" applyAlignment="1">
      <alignment horizontal="center" vertical="center" wrapText="1"/>
    </xf>
    <xf numFmtId="0" fontId="5" fillId="4" borderId="38" xfId="16" applyFont="1" applyFill="1" applyBorder="1" applyAlignment="1">
      <alignment horizontal="center" vertical="center" wrapText="1"/>
    </xf>
    <xf numFmtId="0" fontId="9" fillId="4" borderId="38" xfId="16" applyFont="1" applyFill="1" applyBorder="1" applyAlignment="1">
      <alignment horizontal="center" vertical="center" wrapText="1"/>
    </xf>
    <xf numFmtId="0" fontId="9" fillId="4" borderId="40" xfId="16" applyFont="1" applyFill="1" applyBorder="1" applyAlignment="1">
      <alignment horizontal="center" vertical="center" wrapText="1"/>
    </xf>
    <xf numFmtId="0" fontId="9" fillId="4" borderId="41" xfId="16" applyFont="1" applyFill="1" applyBorder="1" applyAlignment="1">
      <alignment horizontal="center" vertical="center" wrapText="1"/>
    </xf>
    <xf numFmtId="14" fontId="17" fillId="0" borderId="34" xfId="16" applyNumberFormat="1" applyFont="1" applyBorder="1" applyAlignment="1">
      <alignment horizontal="center" vertical="center" wrapText="1"/>
    </xf>
    <xf numFmtId="0" fontId="4" fillId="0" borderId="2" xfId="16" applyBorder="1" applyAlignment="1">
      <alignment horizontal="center" vertical="center" wrapText="1"/>
    </xf>
    <xf numFmtId="10" fontId="4" fillId="0" borderId="2" xfId="1" applyNumberFormat="1" applyFont="1" applyBorder="1" applyAlignment="1">
      <alignment horizontal="center" vertical="center" wrapText="1"/>
    </xf>
    <xf numFmtId="0" fontId="4" fillId="0" borderId="3" xfId="16" applyBorder="1" applyAlignment="1">
      <alignment horizontal="center" vertical="center" wrapText="1"/>
    </xf>
    <xf numFmtId="10" fontId="4" fillId="0" borderId="0" xfId="1" applyNumberFormat="1" applyFont="1" applyBorder="1" applyAlignment="1">
      <alignment horizontal="center" vertical="center" wrapText="1"/>
    </xf>
    <xf numFmtId="0" fontId="4" fillId="0" borderId="23" xfId="16" applyBorder="1" applyAlignment="1">
      <alignment horizontal="center" vertical="center" wrapText="1"/>
    </xf>
    <xf numFmtId="0" fontId="4" fillId="0" borderId="26" xfId="16" applyBorder="1" applyAlignment="1">
      <alignment horizontal="center" vertical="center" wrapText="1"/>
    </xf>
    <xf numFmtId="10" fontId="4" fillId="0" borderId="26" xfId="1" applyNumberFormat="1" applyFont="1" applyBorder="1" applyAlignment="1">
      <alignment horizontal="center" vertical="center" wrapText="1"/>
    </xf>
    <xf numFmtId="0" fontId="4" fillId="0" borderId="42" xfId="16" applyBorder="1" applyAlignment="1">
      <alignment horizontal="center" vertical="center" wrapText="1"/>
    </xf>
    <xf numFmtId="0" fontId="9" fillId="0" borderId="0" xfId="16" applyFont="1" applyAlignment="1">
      <alignment vertical="center" wrapText="1"/>
    </xf>
    <xf numFmtId="3" fontId="4" fillId="0" borderId="0" xfId="16" applyNumberFormat="1" applyAlignment="1">
      <alignment horizontal="right" vertical="center" wrapText="1"/>
    </xf>
    <xf numFmtId="0" fontId="4" fillId="0" borderId="0" xfId="16" applyAlignment="1">
      <alignment horizontal="right" vertical="center" wrapText="1"/>
    </xf>
    <xf numFmtId="10" fontId="4" fillId="0" borderId="0" xfId="1" applyNumberFormat="1" applyFont="1" applyAlignment="1">
      <alignment horizontal="center" vertical="center" wrapText="1"/>
    </xf>
    <xf numFmtId="164" fontId="2" fillId="0" borderId="0" xfId="15" applyFont="1" applyAlignment="1">
      <alignment horizontal="center"/>
    </xf>
    <xf numFmtId="9" fontId="3" fillId="0" borderId="0" xfId="1" applyFont="1" applyAlignment="1">
      <alignment horizontal="center"/>
    </xf>
    <xf numFmtId="173" fontId="3" fillId="0" borderId="0" xfId="7" applyNumberFormat="1" applyAlignment="1">
      <alignment horizontal="center"/>
    </xf>
    <xf numFmtId="0" fontId="2" fillId="0" borderId="0" xfId="7" applyFont="1" applyAlignment="1">
      <alignment horizontal="center"/>
    </xf>
    <xf numFmtId="173" fontId="3" fillId="0" borderId="0" xfId="15" applyNumberFormat="1" applyFont="1" applyAlignment="1">
      <alignment horizontal="center"/>
    </xf>
    <xf numFmtId="173" fontId="0" fillId="0" borderId="0" xfId="15" applyNumberFormat="1" applyFont="1" applyAlignment="1">
      <alignment horizontal="right" vertical="center" wrapText="1"/>
    </xf>
    <xf numFmtId="171" fontId="4" fillId="0" borderId="54" xfId="11" applyNumberFormat="1" applyBorder="1" applyAlignment="1">
      <alignment horizontal="center" vertical="center"/>
    </xf>
    <xf numFmtId="0" fontId="4" fillId="0" borderId="0" xfId="11" applyAlignment="1">
      <alignment horizontal="center" vertical="center"/>
    </xf>
    <xf numFmtId="173" fontId="4" fillId="0" borderId="28" xfId="15" applyNumberFormat="1" applyFont="1" applyBorder="1" applyAlignment="1">
      <alignment horizontal="right"/>
    </xf>
    <xf numFmtId="173" fontId="4" fillId="0" borderId="54" xfId="15" applyNumberFormat="1" applyFont="1" applyBorder="1" applyAlignment="1">
      <alignment horizontal="right"/>
    </xf>
    <xf numFmtId="9" fontId="4" fillId="0" borderId="54" xfId="1" applyBorder="1" applyAlignment="1">
      <alignment horizontal="center" vertical="center"/>
    </xf>
    <xf numFmtId="173" fontId="4" fillId="0" borderId="54" xfId="15" applyNumberFormat="1" applyFill="1" applyBorder="1" applyAlignment="1">
      <alignment horizontal="center"/>
    </xf>
    <xf numFmtId="173" fontId="4" fillId="0" borderId="26" xfId="15" applyNumberFormat="1" applyFont="1" applyFill="1" applyBorder="1" applyAlignment="1">
      <alignment horizontal="center"/>
    </xf>
    <xf numFmtId="9" fontId="4" fillId="0" borderId="54" xfId="1" applyFont="1" applyBorder="1" applyAlignment="1">
      <alignment horizontal="center" vertical="center"/>
    </xf>
    <xf numFmtId="173" fontId="4" fillId="0" borderId="54" xfId="15" applyNumberFormat="1" applyFont="1" applyBorder="1" applyAlignment="1">
      <alignment horizontal="center"/>
    </xf>
    <xf numFmtId="0" fontId="4" fillId="0" borderId="54" xfId="8" applyBorder="1" applyAlignment="1">
      <alignment horizontal="center"/>
    </xf>
    <xf numFmtId="173" fontId="0" fillId="0" borderId="22" xfId="15" applyNumberFormat="1" applyFont="1" applyBorder="1" applyAlignment="1">
      <alignment horizontal="center"/>
    </xf>
    <xf numFmtId="173" fontId="4" fillId="0" borderId="22" xfId="15" applyNumberFormat="1" applyFont="1" applyBorder="1" applyAlignment="1">
      <alignment horizontal="center"/>
    </xf>
    <xf numFmtId="173" fontId="26" fillId="0" borderId="22" xfId="15" applyNumberFormat="1" applyFont="1" applyBorder="1"/>
    <xf numFmtId="173" fontId="4" fillId="0" borderId="54" xfId="15" applyNumberFormat="1" applyBorder="1" applyAlignment="1">
      <alignment horizontal="center"/>
    </xf>
    <xf numFmtId="173" fontId="4" fillId="0" borderId="26" xfId="15" applyNumberFormat="1" applyFill="1" applyBorder="1" applyAlignment="1">
      <alignment horizontal="center"/>
    </xf>
    <xf numFmtId="174" fontId="4" fillId="0" borderId="25" xfId="11" applyNumberFormat="1" applyBorder="1" applyAlignment="1">
      <alignment horizontal="center" vertical="center"/>
    </xf>
    <xf numFmtId="0" fontId="4" fillId="0" borderId="54" xfId="11" applyBorder="1" applyAlignment="1">
      <alignment horizontal="center"/>
    </xf>
    <xf numFmtId="14" fontId="0" fillId="0" borderId="28" xfId="0" applyNumberFormat="1" applyBorder="1" applyAlignment="1">
      <alignment horizontal="center" vertical="center" wrapText="1"/>
    </xf>
    <xf numFmtId="3" fontId="17" fillId="0" borderId="0" xfId="0" applyNumberFormat="1" applyFont="1" applyAlignment="1">
      <alignment horizontal="right" vertical="center" wrapText="1"/>
    </xf>
    <xf numFmtId="10" fontId="4" fillId="0" borderId="0" xfId="1" applyNumberFormat="1"/>
    <xf numFmtId="0" fontId="9" fillId="0" borderId="53" xfId="8" applyFont="1" applyBorder="1" applyAlignment="1">
      <alignment horizontal="center" vertical="center"/>
    </xf>
    <xf numFmtId="0" fontId="9" fillId="0" borderId="54" xfId="8" applyFont="1" applyBorder="1" applyAlignment="1">
      <alignment horizontal="center" vertical="center"/>
    </xf>
    <xf numFmtId="0" fontId="3" fillId="0" borderId="26" xfId="7" applyBorder="1" applyAlignment="1">
      <alignment horizontal="right"/>
    </xf>
    <xf numFmtId="170" fontId="3" fillId="0" borderId="26" xfId="6" applyNumberFormat="1" applyFont="1" applyBorder="1" applyAlignment="1">
      <alignment horizontal="center"/>
    </xf>
    <xf numFmtId="0" fontId="3" fillId="0" borderId="26" xfId="7" applyBorder="1" applyAlignment="1">
      <alignment horizontal="center"/>
    </xf>
    <xf numFmtId="0" fontId="0" fillId="0" borderId="26" xfId="11" applyFont="1" applyBorder="1" applyAlignment="1">
      <alignment horizontal="center" vertical="center"/>
    </xf>
    <xf numFmtId="0" fontId="0" fillId="11" borderId="0" xfId="0" applyFill="1" applyAlignment="1">
      <alignment horizontal="center" vertical="center" wrapText="1"/>
    </xf>
    <xf numFmtId="0" fontId="0" fillId="11" borderId="1"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23"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26" xfId="0" applyFill="1" applyBorder="1" applyAlignment="1">
      <alignment horizontal="center" vertical="center" wrapText="1"/>
    </xf>
    <xf numFmtId="0" fontId="0" fillId="11" borderId="42" xfId="0" applyFill="1" applyBorder="1" applyAlignment="1">
      <alignment horizontal="center" vertical="center" wrapText="1"/>
    </xf>
    <xf numFmtId="0" fontId="17" fillId="0" borderId="0" xfId="16" applyFont="1" applyAlignment="1">
      <alignment horizontal="center" vertical="center" wrapText="1"/>
    </xf>
    <xf numFmtId="0" fontId="17" fillId="7" borderId="34" xfId="16" applyFont="1" applyFill="1" applyBorder="1" applyAlignment="1">
      <alignment horizontal="center" vertical="center" wrapText="1"/>
    </xf>
    <xf numFmtId="0" fontId="17" fillId="8" borderId="34" xfId="16" applyFont="1" applyFill="1" applyBorder="1" applyAlignment="1">
      <alignment horizontal="center" vertical="center" wrapText="1"/>
    </xf>
    <xf numFmtId="0" fontId="17" fillId="9" borderId="35" xfId="16" applyFont="1" applyFill="1" applyBorder="1" applyAlignment="1">
      <alignment horizontal="center" vertical="center" wrapText="1"/>
    </xf>
    <xf numFmtId="0" fontId="8" fillId="6" borderId="22" xfId="16" applyFont="1" applyFill="1" applyBorder="1" applyAlignment="1">
      <alignment horizontal="center" vertical="center" wrapText="1"/>
    </xf>
    <xf numFmtId="0" fontId="8" fillId="6" borderId="55" xfId="16" applyFont="1" applyFill="1" applyBorder="1" applyAlignment="1">
      <alignment horizontal="center" vertical="center" wrapText="1"/>
    </xf>
    <xf numFmtId="0" fontId="30" fillId="0" borderId="23" xfId="16" applyFont="1" applyBorder="1" applyAlignment="1">
      <alignment horizontal="center" vertical="center" wrapText="1"/>
    </xf>
    <xf numFmtId="0" fontId="17" fillId="0" borderId="15" xfId="16" applyFont="1" applyBorder="1" applyAlignment="1">
      <alignment horizontal="center" vertical="center" wrapText="1"/>
    </xf>
    <xf numFmtId="0" fontId="0" fillId="0" borderId="0" xfId="16" applyFont="1" applyAlignment="1">
      <alignment horizontal="center" vertical="center" wrapText="1"/>
    </xf>
    <xf numFmtId="173" fontId="4" fillId="0" borderId="0" xfId="15" applyNumberFormat="1"/>
    <xf numFmtId="164" fontId="4" fillId="0" borderId="34" xfId="15" applyBorder="1" applyAlignment="1">
      <alignment horizontal="center"/>
    </xf>
    <xf numFmtId="173" fontId="0" fillId="0" borderId="0" xfId="15" applyNumberFormat="1" applyFont="1"/>
    <xf numFmtId="0" fontId="4" fillId="0" borderId="53" xfId="11" applyBorder="1" applyAlignment="1">
      <alignment horizontal="center"/>
    </xf>
    <xf numFmtId="173" fontId="4" fillId="0" borderId="42" xfId="22" applyNumberFormat="1" applyFont="1" applyFill="1" applyBorder="1"/>
    <xf numFmtId="173" fontId="4" fillId="0" borderId="0" xfId="15" applyNumberFormat="1" applyFill="1" applyBorder="1" applyAlignment="1">
      <alignment horizontal="center"/>
    </xf>
    <xf numFmtId="173" fontId="0" fillId="0" borderId="34" xfId="15" applyNumberFormat="1" applyFont="1" applyBorder="1" applyAlignment="1">
      <alignment horizontal="center"/>
    </xf>
    <xf numFmtId="0" fontId="4" fillId="12" borderId="27" xfId="11" applyFill="1" applyBorder="1" applyAlignment="1">
      <alignment horizontal="center" vertical="center"/>
    </xf>
    <xf numFmtId="0" fontId="4" fillId="12" borderId="54" xfId="11" applyFill="1" applyBorder="1" applyAlignment="1">
      <alignment horizontal="center" vertical="center"/>
    </xf>
    <xf numFmtId="173" fontId="4" fillId="0" borderId="29" xfId="15" applyNumberFormat="1" applyBorder="1" applyAlignment="1">
      <alignment horizontal="center"/>
    </xf>
    <xf numFmtId="173" fontId="4" fillId="0" borderId="32" xfId="15" applyNumberFormat="1" applyBorder="1" applyAlignment="1">
      <alignment horizontal="center"/>
    </xf>
    <xf numFmtId="10" fontId="4" fillId="12" borderId="22" xfId="1" applyNumberFormat="1" applyFill="1" applyBorder="1" applyAlignment="1">
      <alignment vertical="center"/>
    </xf>
    <xf numFmtId="10" fontId="4" fillId="12" borderId="53" xfId="1" applyNumberFormat="1" applyFill="1" applyBorder="1" applyAlignment="1">
      <alignment horizontal="center"/>
    </xf>
    <xf numFmtId="2" fontId="0" fillId="12" borderId="45" xfId="0" applyNumberFormat="1" applyFill="1" applyBorder="1" applyAlignment="1">
      <alignment horizontal="center"/>
    </xf>
    <xf numFmtId="2" fontId="0" fillId="12" borderId="22" xfId="0" applyNumberFormat="1" applyFill="1" applyBorder="1" applyAlignment="1">
      <alignment horizontal="center"/>
    </xf>
    <xf numFmtId="9" fontId="4" fillId="12" borderId="45" xfId="1" applyFill="1" applyBorder="1" applyAlignment="1">
      <alignment horizontal="center"/>
    </xf>
    <xf numFmtId="9" fontId="4" fillId="12" borderId="22" xfId="1" applyFill="1" applyBorder="1" applyAlignment="1">
      <alignment horizontal="center"/>
    </xf>
    <xf numFmtId="174" fontId="4" fillId="12" borderId="45" xfId="11" applyNumberFormat="1" applyFill="1" applyBorder="1" applyAlignment="1">
      <alignment horizontal="center"/>
    </xf>
    <xf numFmtId="174" fontId="4" fillId="12" borderId="54" xfId="11" applyNumberFormat="1" applyFill="1" applyBorder="1" applyAlignment="1">
      <alignment horizontal="center"/>
    </xf>
    <xf numFmtId="9" fontId="4" fillId="12" borderId="53" xfId="1" applyFill="1" applyBorder="1" applyAlignment="1">
      <alignment horizontal="center"/>
    </xf>
    <xf numFmtId="9" fontId="4" fillId="12" borderId="54" xfId="1" applyFill="1" applyBorder="1" applyAlignment="1">
      <alignment horizontal="center"/>
    </xf>
    <xf numFmtId="172" fontId="17" fillId="0" borderId="34" xfId="1" applyNumberFormat="1" applyFont="1" applyFill="1" applyBorder="1" applyAlignment="1">
      <alignment horizontal="center" vertical="center" wrapText="1"/>
    </xf>
    <xf numFmtId="10" fontId="17" fillId="0" borderId="34" xfId="1" applyNumberFormat="1" applyFont="1" applyFill="1" applyBorder="1" applyAlignment="1">
      <alignment horizontal="center" vertical="center" wrapText="1"/>
    </xf>
    <xf numFmtId="175" fontId="17" fillId="0" borderId="34" xfId="3" applyNumberFormat="1" applyFont="1" applyBorder="1" applyAlignment="1">
      <alignment horizontal="center" vertical="center"/>
    </xf>
    <xf numFmtId="9" fontId="6" fillId="0" borderId="34" xfId="1" applyFont="1" applyFill="1" applyBorder="1" applyAlignment="1">
      <alignment horizontal="center" vertical="center" wrapText="1"/>
    </xf>
    <xf numFmtId="174" fontId="6" fillId="0" borderId="34" xfId="1" applyNumberFormat="1" applyFont="1" applyFill="1" applyBorder="1" applyAlignment="1">
      <alignment horizontal="center" vertical="center" wrapText="1"/>
    </xf>
    <xf numFmtId="0" fontId="17" fillId="0" borderId="57" xfId="0" applyFont="1" applyBorder="1" applyAlignment="1">
      <alignment horizontal="center" vertical="center" wrapText="1"/>
    </xf>
    <xf numFmtId="9" fontId="17" fillId="0" borderId="45" xfId="1" applyFont="1" applyFill="1" applyBorder="1" applyAlignment="1">
      <alignment horizontal="center" vertical="center" wrapText="1"/>
    </xf>
    <xf numFmtId="14" fontId="8" fillId="0" borderId="61" xfId="0" applyNumberFormat="1" applyFont="1" applyBorder="1" applyAlignment="1">
      <alignment horizontal="center" vertical="center" wrapText="1"/>
    </xf>
    <xf numFmtId="14" fontId="17" fillId="0" borderId="61" xfId="0" applyNumberFormat="1" applyFont="1" applyBorder="1" applyAlignment="1">
      <alignment horizontal="center" vertical="center" wrapText="1"/>
    </xf>
    <xf numFmtId="2" fontId="17" fillId="0" borderId="34" xfId="15" applyNumberFormat="1" applyFont="1" applyFill="1" applyBorder="1" applyAlignment="1">
      <alignment horizontal="center" vertical="center"/>
    </xf>
    <xf numFmtId="171" fontId="17" fillId="0" borderId="34" xfId="3" applyNumberFormat="1" applyFont="1" applyBorder="1" applyAlignment="1">
      <alignment horizontal="center" vertical="center"/>
    </xf>
    <xf numFmtId="172" fontId="17" fillId="9" borderId="34" xfId="1" applyNumberFormat="1" applyFont="1" applyFill="1" applyBorder="1" applyAlignment="1">
      <alignment horizontal="center" vertical="center" wrapText="1"/>
    </xf>
    <xf numFmtId="172" fontId="17" fillId="9" borderId="34" xfId="1" applyNumberFormat="1" applyFont="1" applyFill="1" applyBorder="1" applyAlignment="1">
      <alignment horizontal="center" vertical="center"/>
    </xf>
    <xf numFmtId="173" fontId="3" fillId="0" borderId="0" xfId="7" applyNumberFormat="1" applyAlignment="1">
      <alignment horizontal="right"/>
    </xf>
    <xf numFmtId="2" fontId="6" fillId="9" borderId="34" xfId="11" applyNumberFormat="1" applyFont="1" applyFill="1" applyBorder="1" applyAlignment="1">
      <alignment horizontal="center"/>
    </xf>
    <xf numFmtId="9" fontId="6" fillId="9" borderId="34" xfId="11" applyNumberFormat="1" applyFont="1" applyFill="1" applyBorder="1" applyAlignment="1">
      <alignment horizontal="center"/>
    </xf>
    <xf numFmtId="42" fontId="3" fillId="0" borderId="0" xfId="29" applyFont="1" applyBorder="1" applyAlignment="1">
      <alignment horizontal="center"/>
    </xf>
    <xf numFmtId="0" fontId="3" fillId="8" borderId="26" xfId="7" applyFill="1" applyBorder="1" applyAlignment="1">
      <alignment horizontal="center"/>
    </xf>
    <xf numFmtId="173" fontId="0" fillId="0" borderId="33" xfId="15" applyNumberFormat="1" applyFont="1" applyBorder="1"/>
    <xf numFmtId="42" fontId="3" fillId="0" borderId="0" xfId="29" applyFont="1" applyAlignment="1">
      <alignment horizontal="center"/>
    </xf>
    <xf numFmtId="42" fontId="0" fillId="0" borderId="0" xfId="29" applyFont="1" applyAlignment="1">
      <alignment horizontal="right" vertical="center" wrapText="1"/>
    </xf>
    <xf numFmtId="173" fontId="0" fillId="0" borderId="28" xfId="15" applyNumberFormat="1" applyFont="1" applyBorder="1" applyAlignment="1">
      <alignment horizontal="center"/>
    </xf>
    <xf numFmtId="10" fontId="17" fillId="9" borderId="34" xfId="1" applyNumberFormat="1" applyFont="1" applyFill="1" applyBorder="1" applyAlignment="1">
      <alignment horizontal="center" vertical="center"/>
    </xf>
    <xf numFmtId="173" fontId="4" fillId="11" borderId="34" xfId="15" applyNumberFormat="1" applyFont="1" applyFill="1" applyBorder="1" applyAlignment="1">
      <alignment horizontal="right" vertical="center"/>
    </xf>
    <xf numFmtId="0" fontId="9" fillId="0" borderId="0" xfId="16" applyFont="1" applyAlignment="1">
      <alignment horizontal="center" vertical="center" wrapText="1"/>
    </xf>
    <xf numFmtId="173" fontId="4" fillId="0" borderId="34" xfId="15" applyNumberFormat="1" applyFont="1" applyBorder="1" applyAlignment="1">
      <alignment horizontal="center" wrapText="1"/>
    </xf>
    <xf numFmtId="173" fontId="0" fillId="0" borderId="34" xfId="15" applyNumberFormat="1" applyFont="1" applyBorder="1" applyAlignment="1">
      <alignment horizontal="right"/>
    </xf>
    <xf numFmtId="173" fontId="4" fillId="0" borderId="0" xfId="15" applyNumberFormat="1" applyFont="1" applyBorder="1" applyAlignment="1">
      <alignment horizontal="center"/>
    </xf>
    <xf numFmtId="173" fontId="0" fillId="0" borderId="0" xfId="15" applyNumberFormat="1" applyFont="1" applyBorder="1" applyAlignment="1">
      <alignment horizontal="center"/>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170" fontId="17" fillId="0" borderId="6" xfId="6" applyNumberFormat="1" applyFont="1" applyBorder="1" applyAlignment="1">
      <alignment horizontal="right" vertical="center" wrapText="1"/>
    </xf>
    <xf numFmtId="170" fontId="17" fillId="0" borderId="0" xfId="6" applyNumberFormat="1" applyFont="1" applyBorder="1" applyAlignment="1">
      <alignment horizontal="right" vertical="center" wrapText="1"/>
    </xf>
    <xf numFmtId="170" fontId="17" fillId="0" borderId="12" xfId="6" applyNumberFormat="1" applyFont="1" applyBorder="1" applyAlignment="1">
      <alignment horizontal="right" vertical="center" wrapText="1"/>
    </xf>
    <xf numFmtId="170" fontId="17" fillId="0" borderId="26" xfId="6" applyNumberFormat="1" applyFont="1" applyBorder="1" applyAlignment="1">
      <alignment horizontal="right" vertical="center" wrapText="1"/>
    </xf>
    <xf numFmtId="0" fontId="9" fillId="0" borderId="47" xfId="16" applyFont="1" applyBorder="1" applyAlignment="1">
      <alignment vertical="center" wrapText="1"/>
    </xf>
    <xf numFmtId="0" fontId="9" fillId="0" borderId="48" xfId="0" applyFont="1" applyBorder="1" applyAlignment="1">
      <alignment horizontal="center" vertical="center" wrapText="1"/>
    </xf>
    <xf numFmtId="170" fontId="17" fillId="0" borderId="48" xfId="6" applyNumberFormat="1" applyFont="1" applyBorder="1" applyAlignment="1">
      <alignment horizontal="right" vertical="center" wrapText="1"/>
    </xf>
    <xf numFmtId="170" fontId="17" fillId="0" borderId="49" xfId="6" applyNumberFormat="1" applyFont="1" applyBorder="1" applyAlignment="1">
      <alignment horizontal="right" vertical="center" wrapText="1"/>
    </xf>
    <xf numFmtId="0" fontId="9" fillId="0" borderId="6" xfId="16" applyFont="1" applyBorder="1" applyAlignment="1">
      <alignment horizontal="center" vertical="center" wrapText="1"/>
    </xf>
    <xf numFmtId="0" fontId="9" fillId="0" borderId="47" xfId="16" applyFont="1" applyBorder="1" applyAlignment="1">
      <alignment horizontal="center" vertical="center" wrapText="1"/>
    </xf>
    <xf numFmtId="0" fontId="9" fillId="0" borderId="48" xfId="16" applyFont="1" applyBorder="1" applyAlignment="1">
      <alignment horizontal="center" vertical="center" wrapText="1"/>
    </xf>
    <xf numFmtId="170" fontId="27" fillId="0" borderId="48" xfId="6" applyNumberFormat="1" applyFont="1" applyBorder="1" applyAlignment="1">
      <alignment horizontal="right" vertical="center"/>
    </xf>
    <xf numFmtId="170" fontId="27" fillId="0" borderId="49" xfId="6" applyNumberFormat="1" applyFont="1" applyBorder="1" applyAlignment="1">
      <alignment horizontal="right" vertical="center"/>
    </xf>
    <xf numFmtId="0" fontId="4" fillId="0" borderId="47" xfId="16" applyBorder="1" applyAlignment="1">
      <alignment horizontal="center" vertical="center" wrapText="1"/>
    </xf>
    <xf numFmtId="0" fontId="4" fillId="0" borderId="48" xfId="16" applyBorder="1" applyAlignment="1">
      <alignment horizontal="center" vertical="center" wrapText="1"/>
    </xf>
    <xf numFmtId="0" fontId="4" fillId="0" borderId="49" xfId="16" applyBorder="1" applyAlignment="1">
      <alignment horizontal="center" vertical="center" wrapText="1"/>
    </xf>
    <xf numFmtId="172" fontId="6" fillId="0" borderId="34" xfId="1" applyNumberFormat="1" applyFont="1" applyFill="1" applyBorder="1" applyAlignment="1">
      <alignment horizontal="center" vertical="center" wrapText="1"/>
    </xf>
    <xf numFmtId="2" fontId="17" fillId="0" borderId="34" xfId="3" applyNumberFormat="1" applyFont="1" applyBorder="1" applyAlignment="1">
      <alignment horizontal="center" vertical="center"/>
    </xf>
    <xf numFmtId="3" fontId="17" fillId="0" borderId="34" xfId="3" applyNumberFormat="1" applyFont="1" applyBorder="1" applyAlignment="1">
      <alignment horizontal="center" vertical="center"/>
    </xf>
    <xf numFmtId="172" fontId="11" fillId="0" borderId="0" xfId="0" applyNumberFormat="1" applyFont="1" applyAlignment="1">
      <alignment horizontal="center" vertical="center" wrapText="1"/>
    </xf>
    <xf numFmtId="9" fontId="17" fillId="0" borderId="45" xfId="1" applyFont="1" applyBorder="1" applyAlignment="1">
      <alignment horizontal="center" vertical="center" wrapText="1"/>
    </xf>
    <xf numFmtId="0" fontId="6" fillId="0" borderId="32" xfId="3" applyFont="1" applyBorder="1" applyAlignment="1">
      <alignment horizontal="center" vertical="center" wrapText="1"/>
    </xf>
    <xf numFmtId="0" fontId="6" fillId="0" borderId="33" xfId="3" applyFont="1" applyBorder="1" applyAlignment="1">
      <alignment horizontal="center" vertical="center" wrapText="1"/>
    </xf>
    <xf numFmtId="0" fontId="17" fillId="0" borderId="34" xfId="3"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7" fillId="0" borderId="3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8" fillId="4" borderId="31" xfId="0" applyFont="1" applyFill="1" applyBorder="1" applyAlignment="1">
      <alignment horizontal="center" vertical="center" wrapText="1"/>
    </xf>
    <xf numFmtId="4" fontId="17" fillId="0" borderId="43" xfId="0" applyNumberFormat="1" applyFont="1" applyBorder="1" applyAlignment="1">
      <alignment horizontal="center" vertical="center" wrapText="1"/>
    </xf>
    <xf numFmtId="4" fontId="17" fillId="0" borderId="44" xfId="0" applyNumberFormat="1" applyFont="1" applyBorder="1" applyAlignment="1">
      <alignment horizontal="center" vertical="center" wrapText="1"/>
    </xf>
    <xf numFmtId="4" fontId="17" fillId="0" borderId="29" xfId="0" applyNumberFormat="1" applyFont="1" applyBorder="1" applyAlignment="1">
      <alignment horizontal="center" vertical="center" wrapText="1"/>
    </xf>
    <xf numFmtId="4" fontId="17" fillId="0" borderId="30" xfId="0" applyNumberFormat="1" applyFont="1" applyBorder="1" applyAlignment="1">
      <alignment horizontal="center" vertical="center" wrapText="1"/>
    </xf>
    <xf numFmtId="0" fontId="8" fillId="4" borderId="3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0" xfId="0" applyFont="1" applyFill="1" applyAlignment="1">
      <alignment horizontal="center" vertical="center" wrapText="1"/>
    </xf>
    <xf numFmtId="0" fontId="8" fillId="0" borderId="3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3" xfId="0" applyFont="1" applyBorder="1" applyAlignment="1">
      <alignment horizontal="center" vertical="center" wrapText="1"/>
    </xf>
    <xf numFmtId="0" fontId="17" fillId="0" borderId="32"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7" fillId="0" borderId="22" xfId="0" applyFont="1" applyBorder="1" applyAlignment="1">
      <alignment horizontal="center" vertical="center" wrapText="1"/>
    </xf>
    <xf numFmtId="0" fontId="19" fillId="5" borderId="25"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3" applyFont="1" applyBorder="1" applyAlignment="1">
      <alignment horizontal="justify" vertical="center" wrapText="1"/>
    </xf>
    <xf numFmtId="0" fontId="6" fillId="0" borderId="33" xfId="3" applyFont="1" applyBorder="1" applyAlignment="1">
      <alignment horizontal="justify" vertical="center" wrapText="1"/>
    </xf>
    <xf numFmtId="0" fontId="9" fillId="0" borderId="13" xfId="0" applyFont="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9" fillId="0" borderId="36" xfId="0" applyFont="1" applyBorder="1" applyAlignment="1">
      <alignment horizontal="center" vertical="center" wrapText="1"/>
    </xf>
    <xf numFmtId="0" fontId="9" fillId="0" borderId="46"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7" fillId="0" borderId="11" xfId="0" applyFont="1" applyBorder="1" applyAlignment="1">
      <alignment horizontal="center" vertical="center" wrapText="1"/>
    </xf>
    <xf numFmtId="0" fontId="8" fillId="4" borderId="50" xfId="0" applyFont="1" applyFill="1" applyBorder="1" applyAlignment="1">
      <alignment horizontal="center" vertical="center" wrapText="1"/>
    </xf>
    <xf numFmtId="0" fontId="8" fillId="4" borderId="21" xfId="0" applyFont="1" applyFill="1" applyBorder="1" applyAlignment="1">
      <alignment horizontal="center" vertical="center" wrapText="1"/>
    </xf>
    <xf numFmtId="9" fontId="17" fillId="0" borderId="43" xfId="1" applyFont="1" applyBorder="1" applyAlignment="1">
      <alignment horizontal="center" vertical="center" wrapText="1"/>
    </xf>
    <xf numFmtId="9" fontId="17" fillId="0" borderId="44" xfId="1" applyFont="1" applyBorder="1" applyAlignment="1">
      <alignment horizontal="center" vertical="center" wrapText="1"/>
    </xf>
    <xf numFmtId="9" fontId="17" fillId="0" borderId="29" xfId="1" applyFont="1" applyBorder="1" applyAlignment="1">
      <alignment horizontal="center" vertical="center" wrapText="1"/>
    </xf>
    <xf numFmtId="9" fontId="17" fillId="0" borderId="30" xfId="1" applyFont="1" applyBorder="1" applyAlignment="1">
      <alignment horizontal="center" vertical="center" wrapText="1"/>
    </xf>
    <xf numFmtId="0" fontId="8" fillId="4" borderId="43"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9" fontId="17" fillId="0" borderId="45" xfId="1" applyFont="1" applyBorder="1" applyAlignment="1">
      <alignment horizontal="center" vertical="center" wrapText="1"/>
    </xf>
    <xf numFmtId="9" fontId="17" fillId="0" borderId="22" xfId="1" applyFont="1" applyBorder="1" applyAlignment="1">
      <alignment horizontal="center" vertical="center" wrapText="1"/>
    </xf>
    <xf numFmtId="0" fontId="8" fillId="4" borderId="45"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8" xfId="0" applyFont="1" applyBorder="1" applyAlignment="1">
      <alignment horizontal="center" vertical="center" wrapText="1"/>
    </xf>
    <xf numFmtId="0" fontId="19" fillId="5" borderId="51"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7" fillId="0" borderId="39"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34" xfId="3" applyFont="1" applyBorder="1" applyAlignment="1">
      <alignment horizontal="left" vertical="center" wrapText="1"/>
    </xf>
    <xf numFmtId="3" fontId="17" fillId="0" borderId="43" xfId="0" applyNumberFormat="1" applyFont="1" applyBorder="1" applyAlignment="1">
      <alignment horizontal="center" vertical="center" wrapText="1"/>
    </xf>
    <xf numFmtId="3" fontId="17" fillId="0" borderId="44" xfId="0" applyNumberFormat="1" applyFont="1" applyBorder="1" applyAlignment="1">
      <alignment horizontal="center" vertical="center" wrapText="1"/>
    </xf>
    <xf numFmtId="3" fontId="17" fillId="0" borderId="29" xfId="0" applyNumberFormat="1" applyFont="1" applyBorder="1" applyAlignment="1">
      <alignment horizontal="center" vertical="center" wrapText="1"/>
    </xf>
    <xf numFmtId="3" fontId="17" fillId="0" borderId="30" xfId="0" applyNumberFormat="1" applyFont="1" applyBorder="1" applyAlignment="1">
      <alignment horizontal="center" vertical="center" wrapText="1"/>
    </xf>
    <xf numFmtId="0" fontId="29" fillId="0" borderId="32" xfId="0" applyFont="1" applyBorder="1" applyAlignment="1">
      <alignment horizontal="justify" vertical="center" wrapText="1"/>
    </xf>
    <xf numFmtId="0" fontId="29" fillId="0" borderId="33" xfId="0" applyFont="1" applyBorder="1" applyAlignment="1">
      <alignment horizontal="justify" vertical="center" wrapText="1"/>
    </xf>
    <xf numFmtId="0" fontId="6" fillId="0" borderId="34" xfId="0" applyFont="1" applyBorder="1" applyAlignment="1">
      <alignment horizontal="center" vertical="center" wrapText="1"/>
    </xf>
    <xf numFmtId="9" fontId="17" fillId="0" borderId="34" xfId="0" applyNumberFormat="1" applyFont="1" applyBorder="1" applyAlignment="1">
      <alignment horizontal="center"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176" fontId="17" fillId="0" borderId="43" xfId="0" applyNumberFormat="1" applyFont="1" applyBorder="1" applyAlignment="1">
      <alignment horizontal="center" vertical="center" wrapText="1"/>
    </xf>
    <xf numFmtId="176" fontId="17" fillId="0" borderId="44" xfId="0" applyNumberFormat="1" applyFont="1" applyBorder="1" applyAlignment="1">
      <alignment horizontal="center" vertical="center" wrapText="1"/>
    </xf>
    <xf numFmtId="176" fontId="17" fillId="0" borderId="29"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4" fontId="17" fillId="0" borderId="34" xfId="0" applyNumberFormat="1" applyFont="1" applyBorder="1" applyAlignment="1">
      <alignment horizontal="center" vertical="center" wrapText="1"/>
    </xf>
    <xf numFmtId="0" fontId="17" fillId="13" borderId="32" xfId="0" applyFont="1" applyFill="1" applyBorder="1" applyAlignment="1">
      <alignment horizontal="left" vertical="center" wrapText="1"/>
    </xf>
    <xf numFmtId="0" fontId="17" fillId="13" borderId="33" xfId="0" applyFont="1" applyFill="1" applyBorder="1" applyAlignment="1">
      <alignment horizontal="left" vertical="center" wrapText="1"/>
    </xf>
    <xf numFmtId="0" fontId="17" fillId="0" borderId="33" xfId="0" applyFont="1" applyBorder="1" applyAlignment="1">
      <alignment horizontal="left" vertical="center" wrapText="1"/>
    </xf>
    <xf numFmtId="0" fontId="17" fillId="11" borderId="32" xfId="0" applyFont="1" applyFill="1" applyBorder="1" applyAlignment="1">
      <alignment horizontal="left" vertical="center" wrapText="1"/>
    </xf>
    <xf numFmtId="0" fontId="17" fillId="11" borderId="33" xfId="0" applyFont="1" applyFill="1" applyBorder="1" applyAlignment="1">
      <alignment horizontal="left" vertical="center" wrapText="1"/>
    </xf>
    <xf numFmtId="0" fontId="5" fillId="2" borderId="1" xfId="16" applyFont="1" applyFill="1" applyBorder="1" applyAlignment="1">
      <alignment horizontal="center" vertical="center" wrapText="1"/>
    </xf>
    <xf numFmtId="0" fontId="5" fillId="2" borderId="2" xfId="16" applyFont="1" applyFill="1" applyBorder="1" applyAlignment="1">
      <alignment horizontal="center" vertical="center" wrapText="1"/>
    </xf>
    <xf numFmtId="0" fontId="5" fillId="2" borderId="3" xfId="16" applyFont="1" applyFill="1" applyBorder="1" applyAlignment="1">
      <alignment horizontal="center" vertical="center" wrapText="1"/>
    </xf>
    <xf numFmtId="0" fontId="4" fillId="0" borderId="1" xfId="16" applyBorder="1" applyAlignment="1">
      <alignment horizontal="center" vertical="center" wrapText="1"/>
    </xf>
    <xf numFmtId="0" fontId="4" fillId="0" borderId="6" xfId="16" applyBorder="1" applyAlignment="1">
      <alignment horizontal="center" vertical="center" wrapText="1"/>
    </xf>
    <xf numFmtId="0" fontId="4" fillId="0" borderId="12" xfId="16" applyBorder="1" applyAlignment="1">
      <alignment horizontal="center" vertical="center" wrapText="1"/>
    </xf>
    <xf numFmtId="0" fontId="8" fillId="0" borderId="1" xfId="16" applyFont="1" applyBorder="1" applyAlignment="1">
      <alignment horizontal="center" vertical="center" wrapText="1"/>
    </xf>
    <xf numFmtId="0" fontId="8" fillId="0" borderId="2" xfId="16" applyFont="1" applyBorder="1" applyAlignment="1">
      <alignment horizontal="center" vertical="center" wrapText="1"/>
    </xf>
    <xf numFmtId="0" fontId="8" fillId="0" borderId="3" xfId="16" applyFont="1" applyBorder="1" applyAlignment="1">
      <alignment horizontal="center" vertical="center" wrapText="1"/>
    </xf>
    <xf numFmtId="0" fontId="8" fillId="0" borderId="7" xfId="16" applyFont="1" applyBorder="1" applyAlignment="1">
      <alignment horizontal="center" vertical="center" wrapText="1"/>
    </xf>
    <xf numFmtId="0" fontId="8" fillId="0" borderId="8" xfId="16" applyFont="1" applyBorder="1" applyAlignment="1">
      <alignment horizontal="center" vertical="center" wrapText="1"/>
    </xf>
    <xf numFmtId="0" fontId="8" fillId="0" borderId="9" xfId="16" applyFont="1" applyBorder="1" applyAlignment="1">
      <alignment horizontal="center" vertical="center" wrapText="1"/>
    </xf>
    <xf numFmtId="0" fontId="9" fillId="0" borderId="4" xfId="16" applyFont="1" applyBorder="1" applyAlignment="1">
      <alignment horizontal="center" vertical="center" wrapText="1"/>
    </xf>
    <xf numFmtId="0" fontId="9" fillId="0" borderId="5" xfId="16" applyFont="1" applyBorder="1" applyAlignment="1">
      <alignment horizontal="center" vertical="center" wrapText="1"/>
    </xf>
    <xf numFmtId="0" fontId="9" fillId="0" borderId="10" xfId="16" applyFont="1" applyBorder="1" applyAlignment="1">
      <alignment horizontal="center" vertical="center" wrapText="1"/>
    </xf>
    <xf numFmtId="0" fontId="9" fillId="0" borderId="11" xfId="16" applyFont="1" applyBorder="1" applyAlignment="1">
      <alignment horizontal="center" vertical="center" wrapText="1"/>
    </xf>
    <xf numFmtId="0" fontId="8" fillId="0" borderId="13" xfId="16" applyFont="1" applyBorder="1" applyAlignment="1">
      <alignment horizontal="center" vertical="center" wrapText="1"/>
    </xf>
    <xf numFmtId="0" fontId="8" fillId="0" borderId="14" xfId="16" applyFont="1" applyBorder="1" applyAlignment="1">
      <alignment horizontal="center" vertical="center" wrapText="1"/>
    </xf>
    <xf numFmtId="0" fontId="8" fillId="0" borderId="15" xfId="16" applyFont="1" applyBorder="1" applyAlignment="1">
      <alignment horizontal="center" vertical="center" wrapText="1"/>
    </xf>
    <xf numFmtId="0" fontId="9" fillId="0" borderId="14" xfId="16" applyFont="1" applyBorder="1" applyAlignment="1">
      <alignment horizontal="center" vertical="center" wrapText="1"/>
    </xf>
    <xf numFmtId="0" fontId="9" fillId="0" borderId="15" xfId="16" applyFont="1" applyBorder="1" applyAlignment="1">
      <alignment horizontal="center" vertical="center" wrapText="1"/>
    </xf>
    <xf numFmtId="0" fontId="17" fillId="0" borderId="34" xfId="16" applyFont="1" applyBorder="1" applyAlignment="1">
      <alignment horizontal="center" vertical="center" wrapText="1"/>
    </xf>
    <xf numFmtId="0" fontId="17" fillId="0" borderId="34" xfId="16" applyFont="1" applyBorder="1" applyAlignment="1">
      <alignment horizontal="center" wrapText="1"/>
    </xf>
    <xf numFmtId="0" fontId="17" fillId="0" borderId="32" xfId="16" applyFont="1" applyBorder="1" applyAlignment="1">
      <alignment horizontal="center" vertical="center" wrapText="1"/>
    </xf>
    <xf numFmtId="0" fontId="17" fillId="0" borderId="10" xfId="16" applyFont="1" applyBorder="1" applyAlignment="1">
      <alignment horizontal="center" vertical="center" wrapText="1"/>
    </xf>
    <xf numFmtId="0" fontId="17" fillId="0" borderId="33" xfId="16" applyFont="1" applyBorder="1" applyAlignment="1">
      <alignment horizontal="center" vertical="center" wrapText="1"/>
    </xf>
    <xf numFmtId="0" fontId="8" fillId="0" borderId="32" xfId="16" applyFont="1" applyBorder="1" applyAlignment="1">
      <alignment horizontal="center" vertical="center" wrapText="1"/>
    </xf>
    <xf numFmtId="0" fontId="8" fillId="0" borderId="10" xfId="16" applyFont="1" applyBorder="1" applyAlignment="1">
      <alignment horizontal="center" vertical="center" wrapText="1"/>
    </xf>
    <xf numFmtId="0" fontId="8" fillId="0" borderId="33" xfId="16" applyFont="1" applyBorder="1" applyAlignment="1">
      <alignment horizontal="center" vertical="center" wrapText="1"/>
    </xf>
    <xf numFmtId="0" fontId="17" fillId="0" borderId="32" xfId="16" applyFont="1" applyBorder="1" applyAlignment="1">
      <alignment horizontal="left" vertical="center" wrapText="1"/>
    </xf>
    <xf numFmtId="0" fontId="17" fillId="0" borderId="10" xfId="16" applyFont="1" applyBorder="1" applyAlignment="1">
      <alignment horizontal="left" vertical="center" wrapText="1"/>
    </xf>
    <xf numFmtId="0" fontId="17" fillId="0" borderId="33" xfId="16" applyFont="1" applyBorder="1" applyAlignment="1">
      <alignment horizontal="left" vertical="center" wrapText="1"/>
    </xf>
    <xf numFmtId="0" fontId="8" fillId="3" borderId="18" xfId="16" applyFont="1" applyFill="1" applyBorder="1" applyAlignment="1">
      <alignment horizontal="center" vertical="center" wrapText="1"/>
    </xf>
    <xf numFmtId="0" fontId="8" fillId="3" borderId="19" xfId="16" applyFont="1" applyFill="1" applyBorder="1" applyAlignment="1">
      <alignment horizontal="center" vertical="center" wrapText="1"/>
    </xf>
    <xf numFmtId="0" fontId="8" fillId="3" borderId="20" xfId="16" applyFont="1" applyFill="1" applyBorder="1" applyAlignment="1">
      <alignment horizontal="center" vertical="center" wrapText="1"/>
    </xf>
    <xf numFmtId="0" fontId="17" fillId="0" borderId="22" xfId="16" applyFont="1" applyBorder="1" applyAlignment="1">
      <alignment horizontal="center" vertical="center" wrapText="1"/>
    </xf>
    <xf numFmtId="0" fontId="8" fillId="5" borderId="25" xfId="16" applyFont="1" applyFill="1" applyBorder="1" applyAlignment="1">
      <alignment horizontal="center" vertical="center" wrapText="1"/>
    </xf>
    <xf numFmtId="0" fontId="8" fillId="5" borderId="26" xfId="16" applyFont="1" applyFill="1" applyBorder="1" applyAlignment="1">
      <alignment horizontal="center" vertical="center" wrapText="1"/>
    </xf>
    <xf numFmtId="0" fontId="8" fillId="5" borderId="27" xfId="16" applyFont="1" applyFill="1" applyBorder="1" applyAlignment="1">
      <alignment horizontal="center" vertical="center" wrapText="1"/>
    </xf>
    <xf numFmtId="0" fontId="5" fillId="3" borderId="18" xfId="16" applyFont="1" applyFill="1" applyBorder="1" applyAlignment="1">
      <alignment horizontal="center" vertical="center" wrapText="1"/>
    </xf>
    <xf numFmtId="0" fontId="5" fillId="3" borderId="19" xfId="16" applyFont="1" applyFill="1" applyBorder="1" applyAlignment="1">
      <alignment horizontal="center" vertical="center" wrapText="1"/>
    </xf>
    <xf numFmtId="0" fontId="5" fillId="3" borderId="2" xfId="16" applyFont="1" applyFill="1" applyBorder="1" applyAlignment="1">
      <alignment horizontal="center" vertical="center" wrapText="1"/>
    </xf>
    <xf numFmtId="0" fontId="5" fillId="3" borderId="3" xfId="16" applyFont="1" applyFill="1" applyBorder="1" applyAlignment="1">
      <alignment horizontal="center" vertical="center" wrapText="1"/>
    </xf>
    <xf numFmtId="0" fontId="17" fillId="0" borderId="29" xfId="16" applyFont="1" applyBorder="1" applyAlignment="1">
      <alignment horizontal="center" vertical="center" wrapText="1"/>
    </xf>
    <xf numFmtId="0" fontId="17" fillId="0" borderId="8" xfId="16" applyFont="1" applyBorder="1" applyAlignment="1">
      <alignment horizontal="center" vertical="center" wrapText="1"/>
    </xf>
    <xf numFmtId="0" fontId="17" fillId="0" borderId="30" xfId="16" applyFont="1" applyBorder="1" applyAlignment="1">
      <alignment horizontal="center" vertical="center" wrapText="1"/>
    </xf>
    <xf numFmtId="0" fontId="8" fillId="4" borderId="36" xfId="16" applyFont="1" applyFill="1" applyBorder="1" applyAlignment="1">
      <alignment horizontal="center" vertical="center" wrapText="1"/>
    </xf>
    <xf numFmtId="0" fontId="8" fillId="4" borderId="38" xfId="16" applyFont="1" applyFill="1" applyBorder="1" applyAlignment="1">
      <alignment horizontal="center" vertical="center" wrapText="1"/>
    </xf>
    <xf numFmtId="0" fontId="8" fillId="4" borderId="13" xfId="16" applyFont="1" applyFill="1" applyBorder="1" applyAlignment="1">
      <alignment horizontal="center" vertical="center" wrapText="1"/>
    </xf>
    <xf numFmtId="0" fontId="8" fillId="4" borderId="52" xfId="16" applyFont="1" applyFill="1" applyBorder="1" applyAlignment="1">
      <alignment horizontal="center" vertical="center" wrapText="1"/>
    </xf>
    <xf numFmtId="0" fontId="8" fillId="4" borderId="16" xfId="16" applyFont="1" applyFill="1" applyBorder="1" applyAlignment="1">
      <alignment horizontal="center" vertical="center" wrapText="1"/>
    </xf>
    <xf numFmtId="0" fontId="8" fillId="4" borderId="0" xfId="16" applyFont="1" applyFill="1" applyAlignment="1">
      <alignment horizontal="center" vertical="center" wrapText="1"/>
    </xf>
    <xf numFmtId="0" fontId="8" fillId="4" borderId="43" xfId="16" applyFont="1" applyFill="1" applyBorder="1" applyAlignment="1">
      <alignment horizontal="center" vertical="center" wrapText="1"/>
    </xf>
    <xf numFmtId="0" fontId="8" fillId="4" borderId="29" xfId="16" applyFont="1" applyFill="1" applyBorder="1" applyAlignment="1">
      <alignment horizontal="center" vertical="center" wrapText="1"/>
    </xf>
    <xf numFmtId="0" fontId="8" fillId="4" borderId="34" xfId="16" applyFont="1" applyFill="1" applyBorder="1" applyAlignment="1">
      <alignment horizontal="center" vertical="center" wrapText="1"/>
    </xf>
    <xf numFmtId="9" fontId="8" fillId="0" borderId="34" xfId="16" applyNumberFormat="1" applyFont="1" applyBorder="1" applyAlignment="1">
      <alignment horizontal="center" vertical="center" wrapText="1"/>
    </xf>
    <xf numFmtId="0" fontId="8" fillId="0" borderId="34" xfId="16" applyFont="1" applyBorder="1" applyAlignment="1">
      <alignment horizontal="center" vertical="center" wrapText="1"/>
    </xf>
    <xf numFmtId="0" fontId="17" fillId="13" borderId="32" xfId="16" applyFont="1" applyFill="1" applyBorder="1" applyAlignment="1">
      <alignment horizontal="left" vertical="center" wrapText="1"/>
    </xf>
    <xf numFmtId="0" fontId="17" fillId="13" borderId="33" xfId="16" applyFont="1" applyFill="1" applyBorder="1" applyAlignment="1">
      <alignment horizontal="left" vertical="center" wrapText="1"/>
    </xf>
    <xf numFmtId="0" fontId="5" fillId="2" borderId="13" xfId="16" applyFont="1" applyFill="1" applyBorder="1" applyAlignment="1">
      <alignment horizontal="center" vertical="center" wrapText="1"/>
    </xf>
    <xf numFmtId="0" fontId="5" fillId="2" borderId="14" xfId="16" applyFont="1" applyFill="1" applyBorder="1" applyAlignment="1">
      <alignment horizontal="center" vertical="center" wrapText="1"/>
    </xf>
    <xf numFmtId="0" fontId="5" fillId="2" borderId="15" xfId="16" applyFont="1" applyFill="1" applyBorder="1" applyAlignment="1">
      <alignment horizontal="center" vertical="center" wrapText="1"/>
    </xf>
    <xf numFmtId="0" fontId="5" fillId="2" borderId="36" xfId="16" applyFont="1" applyFill="1" applyBorder="1" applyAlignment="1">
      <alignment horizontal="center" vertical="center" wrapText="1"/>
    </xf>
    <xf numFmtId="0" fontId="5" fillId="2" borderId="4" xfId="16" applyFont="1" applyFill="1" applyBorder="1" applyAlignment="1">
      <alignment horizontal="center" vertical="center" wrapText="1"/>
    </xf>
    <xf numFmtId="0" fontId="5" fillId="2" borderId="5" xfId="16" applyFont="1" applyFill="1" applyBorder="1" applyAlignment="1">
      <alignment horizontal="center" vertical="center" wrapText="1"/>
    </xf>
    <xf numFmtId="0" fontId="8" fillId="2" borderId="1" xfId="16" applyFont="1" applyFill="1" applyBorder="1" applyAlignment="1">
      <alignment horizontal="center" vertical="center" wrapText="1"/>
    </xf>
    <xf numFmtId="0" fontId="8" fillId="2" borderId="2" xfId="16" applyFont="1" applyFill="1" applyBorder="1" applyAlignment="1">
      <alignment horizontal="center" vertical="center" wrapText="1"/>
    </xf>
    <xf numFmtId="0" fontId="8" fillId="2" borderId="3" xfId="16" applyFont="1" applyFill="1" applyBorder="1" applyAlignment="1">
      <alignment horizontal="center" vertical="center" wrapText="1"/>
    </xf>
    <xf numFmtId="0" fontId="9" fillId="4" borderId="39" xfId="16" applyFont="1" applyFill="1" applyBorder="1" applyAlignment="1">
      <alignment horizontal="center" vertical="center" wrapText="1"/>
    </xf>
    <xf numFmtId="0" fontId="9" fillId="4" borderId="38" xfId="16" applyFont="1" applyFill="1" applyBorder="1" applyAlignment="1">
      <alignment horizontal="center" vertical="center" wrapText="1"/>
    </xf>
    <xf numFmtId="14" fontId="9" fillId="0" borderId="56" xfId="0" applyNumberFormat="1" applyFont="1" applyBorder="1" applyAlignment="1">
      <alignment horizontal="center" vertical="center" wrapText="1"/>
    </xf>
    <xf numFmtId="0" fontId="31" fillId="0" borderId="58" xfId="0" applyFont="1" applyBorder="1"/>
    <xf numFmtId="0" fontId="31" fillId="0" borderId="59" xfId="0" applyFont="1" applyBorder="1"/>
    <xf numFmtId="14" fontId="6" fillId="0" borderId="56" xfId="0" applyNumberFormat="1" applyFont="1" applyBorder="1" applyAlignment="1">
      <alignment horizontal="center" vertical="center" wrapText="1"/>
    </xf>
    <xf numFmtId="0" fontId="31" fillId="0" borderId="60" xfId="0" applyFont="1" applyBorder="1"/>
    <xf numFmtId="0" fontId="9" fillId="0" borderId="1" xfId="16" applyFont="1" applyBorder="1" applyAlignment="1">
      <alignment horizontal="center" vertical="center" wrapText="1"/>
    </xf>
    <xf numFmtId="0" fontId="9" fillId="0" borderId="2" xfId="16" applyFont="1" applyBorder="1" applyAlignment="1">
      <alignment horizontal="center" vertical="center" wrapText="1"/>
    </xf>
    <xf numFmtId="0" fontId="9" fillId="0" borderId="0" xfId="16" applyFont="1" applyAlignment="1">
      <alignment horizontal="center" vertical="center" wrapText="1"/>
    </xf>
    <xf numFmtId="0" fontId="6" fillId="0" borderId="28" xfId="0" applyFont="1" applyBorder="1" applyAlignment="1">
      <alignment horizontal="justify" vertical="justify" wrapText="1"/>
    </xf>
    <xf numFmtId="0" fontId="6" fillId="0" borderId="45" xfId="0" applyFont="1" applyBorder="1" applyAlignment="1">
      <alignment horizontal="center" vertical="center" wrapText="1"/>
    </xf>
    <xf numFmtId="0" fontId="17" fillId="11" borderId="29" xfId="0" applyFont="1" applyFill="1" applyBorder="1" applyAlignment="1">
      <alignment horizontal="center" vertical="center" wrapText="1"/>
    </xf>
    <xf numFmtId="0" fontId="17" fillId="11" borderId="8" xfId="0" applyFont="1" applyFill="1" applyBorder="1" applyAlignment="1">
      <alignment horizontal="center" vertical="center" wrapText="1"/>
    </xf>
    <xf numFmtId="0" fontId="17" fillId="11" borderId="30" xfId="0" applyFont="1" applyFill="1" applyBorder="1" applyAlignment="1">
      <alignment horizontal="center" vertical="center" wrapText="1"/>
    </xf>
    <xf numFmtId="10" fontId="4" fillId="12" borderId="45" xfId="1" applyNumberFormat="1" applyFill="1" applyBorder="1" applyAlignment="1">
      <alignment horizontal="center" vertical="center"/>
    </xf>
    <xf numFmtId="10" fontId="4" fillId="12" borderId="54" xfId="1" applyNumberFormat="1" applyFill="1" applyBorder="1" applyAlignment="1">
      <alignment horizontal="center" vertical="center"/>
    </xf>
    <xf numFmtId="0" fontId="9" fillId="0" borderId="47" xfId="11" applyFont="1" applyBorder="1" applyAlignment="1">
      <alignment horizontal="center" vertical="center" wrapText="1"/>
    </xf>
    <xf numFmtId="0" fontId="9" fillId="0" borderId="49" xfId="11" applyFont="1" applyBorder="1" applyAlignment="1">
      <alignment horizontal="center" vertical="center" wrapText="1"/>
    </xf>
    <xf numFmtId="2" fontId="0" fillId="12" borderId="53" xfId="0" applyNumberFormat="1" applyFill="1" applyBorder="1" applyAlignment="1">
      <alignment horizontal="center" vertical="center"/>
    </xf>
    <xf numFmtId="2" fontId="0" fillId="12" borderId="22" xfId="0" applyNumberFormat="1" applyFill="1" applyBorder="1" applyAlignment="1">
      <alignment horizontal="center" vertical="center"/>
    </xf>
    <xf numFmtId="9" fontId="4" fillId="12" borderId="22" xfId="1" applyFill="1" applyBorder="1" applyAlignment="1">
      <alignment horizontal="center" vertical="center"/>
    </xf>
    <xf numFmtId="9" fontId="4" fillId="12" borderId="34" xfId="1" applyFill="1" applyBorder="1" applyAlignment="1">
      <alignment horizontal="center" vertical="center"/>
    </xf>
    <xf numFmtId="2" fontId="4" fillId="12" borderId="45" xfId="11" applyNumberFormat="1" applyFill="1" applyBorder="1" applyAlignment="1">
      <alignment horizontal="center" vertical="center"/>
    </xf>
    <xf numFmtId="2" fontId="4" fillId="12" borderId="22" xfId="11" applyNumberFormat="1" applyFill="1" applyBorder="1" applyAlignment="1">
      <alignment horizontal="center" vertical="center"/>
    </xf>
    <xf numFmtId="0" fontId="6" fillId="0" borderId="34" xfId="11" applyFont="1" applyBorder="1" applyAlignment="1">
      <alignment horizontal="center" vertical="center" wrapText="1"/>
    </xf>
    <xf numFmtId="2" fontId="6" fillId="0" borderId="34" xfId="11" applyNumberFormat="1" applyFont="1" applyBorder="1" applyAlignment="1">
      <alignment vertical="center" wrapText="1"/>
    </xf>
    <xf numFmtId="10" fontId="4" fillId="12" borderId="34" xfId="1" applyNumberFormat="1" applyFill="1" applyBorder="1" applyAlignment="1">
      <alignment horizontal="center" vertical="center"/>
    </xf>
    <xf numFmtId="10" fontId="4" fillId="12" borderId="22" xfId="1" applyNumberFormat="1" applyFill="1" applyBorder="1" applyAlignment="1">
      <alignment horizontal="center" vertical="center"/>
    </xf>
    <xf numFmtId="0" fontId="9" fillId="0" borderId="47" xfId="11" applyFont="1" applyBorder="1" applyAlignment="1">
      <alignment horizontal="center" vertical="center"/>
    </xf>
    <xf numFmtId="0" fontId="9" fillId="0" borderId="49" xfId="11" applyFont="1" applyBorder="1" applyAlignment="1">
      <alignment horizontal="center" vertical="center"/>
    </xf>
    <xf numFmtId="2" fontId="6" fillId="0" borderId="40" xfId="11" applyNumberFormat="1" applyFont="1" applyBorder="1" applyAlignment="1">
      <alignment horizontal="center" vertical="center" wrapText="1"/>
    </xf>
    <xf numFmtId="2" fontId="6" fillId="0" borderId="34" xfId="11" applyNumberFormat="1" applyFont="1" applyBorder="1" applyAlignment="1">
      <alignment horizontal="center" vertical="center" wrapText="1"/>
    </xf>
    <xf numFmtId="2" fontId="6" fillId="0" borderId="40" xfId="11" applyNumberFormat="1" applyFont="1" applyBorder="1" applyAlignment="1">
      <alignment vertical="center" wrapText="1"/>
    </xf>
    <xf numFmtId="2" fontId="4" fillId="12" borderId="40" xfId="11" applyNumberFormat="1" applyFill="1" applyBorder="1" applyAlignment="1">
      <alignment horizontal="center" vertical="center"/>
    </xf>
    <xf numFmtId="2" fontId="4" fillId="12" borderId="34" xfId="11" applyNumberFormat="1" applyFill="1" applyBorder="1" applyAlignment="1">
      <alignment horizontal="center" vertical="center"/>
    </xf>
    <xf numFmtId="171" fontId="0" fillId="12" borderId="2" xfId="0" applyNumberFormat="1" applyFill="1" applyBorder="1" applyAlignment="1">
      <alignment horizontal="center" vertical="center"/>
    </xf>
    <xf numFmtId="171" fontId="0" fillId="12" borderId="0" xfId="0" applyNumberFormat="1" applyFill="1" applyAlignment="1">
      <alignment horizontal="center" vertical="center"/>
    </xf>
    <xf numFmtId="9" fontId="4" fillId="12" borderId="45" xfId="1" applyFill="1" applyBorder="1" applyAlignment="1">
      <alignment horizontal="center" vertical="center"/>
    </xf>
    <xf numFmtId="172" fontId="4" fillId="12" borderId="34" xfId="1" applyNumberFormat="1" applyFill="1" applyBorder="1" applyAlignment="1">
      <alignment horizontal="center" vertical="center"/>
    </xf>
    <xf numFmtId="172" fontId="4" fillId="12" borderId="45" xfId="1" applyNumberFormat="1" applyFill="1" applyBorder="1" applyAlignment="1">
      <alignment horizontal="center" vertical="center"/>
    </xf>
    <xf numFmtId="172" fontId="4" fillId="12" borderId="22" xfId="1" applyNumberFormat="1" applyFill="1" applyBorder="1" applyAlignment="1">
      <alignment horizontal="center" vertical="center"/>
    </xf>
    <xf numFmtId="2" fontId="4" fillId="12" borderId="34" xfId="1" applyNumberFormat="1" applyFill="1" applyBorder="1" applyAlignment="1">
      <alignment horizontal="center" vertical="center"/>
    </xf>
    <xf numFmtId="2" fontId="0" fillId="12" borderId="2" xfId="0" applyNumberFormat="1" applyFill="1" applyBorder="1" applyAlignment="1">
      <alignment horizontal="center" vertical="center"/>
    </xf>
    <xf numFmtId="2" fontId="0" fillId="12" borderId="0" xfId="0" applyNumberFormat="1" applyFill="1" applyAlignment="1">
      <alignment horizontal="center" vertical="center"/>
    </xf>
    <xf numFmtId="9" fontId="4" fillId="12" borderId="45" xfId="1" applyFont="1" applyFill="1" applyBorder="1" applyAlignment="1">
      <alignment horizontal="center" vertical="center"/>
    </xf>
    <xf numFmtId="9" fontId="4" fillId="12" borderId="22" xfId="1" applyFont="1" applyFill="1" applyBorder="1" applyAlignment="1">
      <alignment horizontal="center" vertical="center"/>
    </xf>
    <xf numFmtId="172" fontId="4" fillId="12" borderId="54" xfId="1" applyNumberFormat="1" applyFill="1" applyBorder="1" applyAlignment="1">
      <alignment horizontal="center" vertical="center"/>
    </xf>
    <xf numFmtId="0" fontId="28" fillId="0" borderId="26" xfId="7" applyFont="1" applyBorder="1" applyAlignment="1">
      <alignment horizontal="center"/>
    </xf>
    <xf numFmtId="2" fontId="4" fillId="12" borderId="28" xfId="1" applyNumberFormat="1" applyFill="1" applyBorder="1" applyAlignment="1">
      <alignment horizontal="center" vertical="center"/>
    </xf>
    <xf numFmtId="2" fontId="4" fillId="12" borderId="45" xfId="1" applyNumberFormat="1" applyFill="1" applyBorder="1" applyAlignment="1">
      <alignment horizontal="center" vertical="center"/>
    </xf>
    <xf numFmtId="2" fontId="4" fillId="12" borderId="54" xfId="1" applyNumberFormat="1" applyFill="1" applyBorder="1" applyAlignment="1">
      <alignment horizontal="center" vertical="center"/>
    </xf>
    <xf numFmtId="9" fontId="4" fillId="12" borderId="53" xfId="1" applyFont="1" applyFill="1" applyBorder="1" applyAlignment="1">
      <alignment horizontal="center" vertical="center"/>
    </xf>
    <xf numFmtId="9" fontId="4" fillId="12" borderId="53" xfId="1" applyFill="1" applyBorder="1" applyAlignment="1">
      <alignment horizontal="center" vertical="center"/>
    </xf>
    <xf numFmtId="0" fontId="6" fillId="0" borderId="28" xfId="11" applyFont="1" applyBorder="1" applyAlignment="1">
      <alignment horizontal="center" vertical="center" wrapText="1"/>
    </xf>
    <xf numFmtId="2" fontId="6" fillId="0" borderId="28" xfId="11" applyNumberFormat="1" applyFont="1" applyBorder="1" applyAlignment="1">
      <alignment vertical="center" wrapText="1"/>
    </xf>
    <xf numFmtId="9" fontId="4" fillId="12" borderId="54" xfId="1" applyFill="1" applyBorder="1" applyAlignment="1">
      <alignment horizontal="center" vertical="center"/>
    </xf>
    <xf numFmtId="174" fontId="4" fillId="12" borderId="45" xfId="11" applyNumberFormat="1" applyFill="1" applyBorder="1" applyAlignment="1">
      <alignment horizontal="center" vertical="center"/>
    </xf>
    <xf numFmtId="174" fontId="4" fillId="12" borderId="54" xfId="11" applyNumberFormat="1" applyFill="1" applyBorder="1" applyAlignment="1">
      <alignment horizontal="center" vertical="center"/>
    </xf>
    <xf numFmtId="9" fontId="4" fillId="12" borderId="54" xfId="1" applyFont="1" applyFill="1" applyBorder="1" applyAlignment="1">
      <alignment horizontal="center" vertical="center"/>
    </xf>
    <xf numFmtId="49" fontId="5" fillId="0" borderId="0" xfId="3" applyNumberFormat="1" applyFont="1" applyAlignment="1">
      <alignment horizontal="center"/>
    </xf>
    <xf numFmtId="49" fontId="5" fillId="0" borderId="0" xfId="0" applyNumberFormat="1" applyFont="1" applyAlignment="1">
      <alignment horizontal="center"/>
    </xf>
  </cellXfs>
  <cellStyles count="30">
    <cellStyle name="Millares" xfId="6" builtinId="3"/>
    <cellStyle name="Millares [0] 2" xfId="23"/>
    <cellStyle name="Millares 2" xfId="2"/>
    <cellStyle name="Millares 2 2" xfId="4"/>
    <cellStyle name="Millares 2 3" xfId="21"/>
    <cellStyle name="Millares 3" xfId="9"/>
    <cellStyle name="Millares 4" xfId="18"/>
    <cellStyle name="Millares 5" xfId="27"/>
    <cellStyle name="Millares 6" xfId="28"/>
    <cellStyle name="Moneda" xfId="15" builtinId="4"/>
    <cellStyle name="Moneda [0]" xfId="29" builtinId="7"/>
    <cellStyle name="Moneda 2" xfId="20"/>
    <cellStyle name="Moneda 3" xfId="22"/>
    <cellStyle name="Moneda 3 2" xfId="26"/>
    <cellStyle name="Normal" xfId="0" builtinId="0"/>
    <cellStyle name="Normal 10" xfId="10"/>
    <cellStyle name="Normal 2" xfId="3"/>
    <cellStyle name="Normal 2 10" xfId="11"/>
    <cellStyle name="Normal 2 2" xfId="13"/>
    <cellStyle name="Normal 2 2 2" xfId="25"/>
    <cellStyle name="Normal 2 2 3" xfId="24"/>
    <cellStyle name="Normal 3" xfId="7"/>
    <cellStyle name="Normal 3 2" xfId="8"/>
    <cellStyle name="Normal 4" xfId="14"/>
    <cellStyle name="Normal 4 2" xfId="16"/>
    <cellStyle name="Normal 5" xfId="17"/>
    <cellStyle name="Porcentaje" xfId="1" builtinId="5"/>
    <cellStyle name="Porcentaje 2" xfId="5"/>
    <cellStyle name="Porcentaje 3" xfId="12"/>
    <cellStyle name="Porcentaje 4"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ES" b="1">
                <a:solidFill>
                  <a:sysClr val="windowText" lastClr="000000"/>
                </a:solidFill>
              </a:rPr>
              <a:t>COMPORTAMIENTO DEL INDICADOR</a:t>
            </a:r>
          </a:p>
        </c:rich>
      </c:tx>
      <c:layout/>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219"/>
        <c:axId val="1443833216"/>
        <c:axId val="1443828320"/>
      </c:barChart>
      <c:catAx>
        <c:axId val="144383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3828320"/>
        <c:crosses val="autoZero"/>
        <c:auto val="1"/>
        <c:lblAlgn val="ctr"/>
        <c:lblOffset val="100"/>
        <c:noMultiLvlLbl val="0"/>
      </c:catAx>
      <c:valAx>
        <c:axId val="1443828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3833216"/>
        <c:crosses val="autoZero"/>
        <c:crossBetween val="between"/>
      </c:valAx>
      <c:spPr>
        <a:noFill/>
        <a:ln w="25400">
          <a:noFill/>
        </a:ln>
      </c:spPr>
    </c:plotArea>
    <c:legend>
      <c:legendPos val="r"/>
      <c:layout>
        <c:manualLayout>
          <c:xMode val="edge"/>
          <c:yMode val="edge"/>
          <c:x val="0.43111218639569615"/>
          <c:y val="0.93349235455157165"/>
          <c:w val="0.1110327399732608"/>
          <c:h val="6.650759193315750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SOLIDEZ FINANCIERA A CORTO PLAZO DEL INSTITUTO</a:t>
            </a:r>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SITUAC25-1'!$B$23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SITUAC25-1'!$A$24:$A$27</c:f>
              <c:strCache>
                <c:ptCount val="4"/>
                <c:pt idx="0">
                  <c:v>ENERO A MARZO</c:v>
                </c:pt>
                <c:pt idx="1">
                  <c:v>ABRIL A JUNIO</c:v>
                </c:pt>
                <c:pt idx="2">
                  <c:v>JULIO A SEPTIEMBRE</c:v>
                </c:pt>
                <c:pt idx="3">
                  <c:v>OCTUBRE A DICIEMBRE</c:v>
                </c:pt>
              </c:strCache>
            </c:strRef>
          </c:cat>
          <c:val>
            <c:numRef>
              <c:f>'FINANCIEROS SITUAC25-1'!$B$24:$B$27</c:f>
              <c:numCache>
                <c:formatCode>#,##0</c:formatCode>
                <c:ptCount val="4"/>
                <c:pt idx="0">
                  <c:v>16</c:v>
                </c:pt>
                <c:pt idx="1">
                  <c:v>16</c:v>
                </c:pt>
                <c:pt idx="2">
                  <c:v>16</c:v>
                </c:pt>
                <c:pt idx="3">
                  <c:v>16</c:v>
                </c:pt>
              </c:numCache>
            </c:numRef>
          </c:val>
          <c:extLst>
            <c:ext xmlns:c16="http://schemas.microsoft.com/office/drawing/2014/chart" uri="{C3380CC4-5D6E-409C-BE32-E72D297353CC}">
              <c16:uniqueId val="{00000000-8DDB-4D1F-94AB-4B46125F1F8B}"/>
            </c:ext>
          </c:extLst>
        </c:ser>
        <c:ser>
          <c:idx val="1"/>
          <c:order val="1"/>
          <c:tx>
            <c:strRef>
              <c:f>'FINANCIEROS SITUAC25-1'!$C$23</c:f>
              <c:strCache>
                <c:ptCount val="1"/>
                <c:pt idx="0">
                  <c:v>Medición del indicador</c:v>
                </c:pt>
              </c:strCache>
            </c:strRef>
          </c:tx>
          <c:spPr>
            <a:solidFill>
              <a:schemeClr val="accent2"/>
            </a:solidFill>
            <a:ln>
              <a:noFill/>
            </a:ln>
            <a:effectLst/>
          </c:spPr>
          <c:invertIfNegative val="0"/>
          <c:cat>
            <c:strRef>
              <c:f>'FINANCIEROS SITUAC25-1'!$A$24:$A$27</c:f>
              <c:strCache>
                <c:ptCount val="4"/>
                <c:pt idx="0">
                  <c:v>ENERO A MARZO</c:v>
                </c:pt>
                <c:pt idx="1">
                  <c:v>ABRIL A JUNIO</c:v>
                </c:pt>
                <c:pt idx="2">
                  <c:v>JULIO A SEPTIEMBRE</c:v>
                </c:pt>
                <c:pt idx="3">
                  <c:v>OCTUBRE A DICIEMBRE</c:v>
                </c:pt>
              </c:strCache>
            </c:strRef>
          </c:cat>
          <c:val>
            <c:numRef>
              <c:f>'FINANCIEROS SITUAC25-1'!$C$24:$C$27</c:f>
              <c:numCache>
                <c:formatCode>0.000</c:formatCode>
                <c:ptCount val="4"/>
                <c:pt idx="0" formatCode="0.00">
                  <c:v>12.728059015737884</c:v>
                </c:pt>
                <c:pt idx="1">
                  <c:v>8.5551771117247561</c:v>
                </c:pt>
                <c:pt idx="2">
                  <c:v>10.298745505139426</c:v>
                </c:pt>
                <c:pt idx="3" formatCode="0.00">
                  <c:v>8.3352268887671634</c:v>
                </c:pt>
              </c:numCache>
            </c:numRef>
          </c:val>
          <c:extLst>
            <c:ext xmlns:c16="http://schemas.microsoft.com/office/drawing/2014/chart" uri="{C3380CC4-5D6E-409C-BE32-E72D297353CC}">
              <c16:uniqueId val="{00000001-8DDB-4D1F-94AB-4B46125F1F8B}"/>
            </c:ext>
          </c:extLst>
        </c:ser>
        <c:dLbls>
          <c:showLegendKey val="0"/>
          <c:showVal val="0"/>
          <c:showCatName val="0"/>
          <c:showSerName val="0"/>
          <c:showPercent val="0"/>
          <c:showBubbleSize val="0"/>
        </c:dLbls>
        <c:gapWidth val="219"/>
        <c:overlap val="-27"/>
        <c:axId val="1443829952"/>
        <c:axId val="1443831040"/>
      </c:barChart>
      <c:lineChart>
        <c:grouping val="standard"/>
        <c:varyColors val="0"/>
        <c:dLbls>
          <c:showLegendKey val="0"/>
          <c:showVal val="0"/>
          <c:showCatName val="0"/>
          <c:showSerName val="0"/>
          <c:showPercent val="0"/>
          <c:showBubbleSize val="0"/>
        </c:dLbls>
        <c:marker val="1"/>
        <c:smooth val="0"/>
        <c:axId val="1443829952"/>
        <c:axId val="1443831040"/>
        <c:extLst>
          <c:ext xmlns:c15="http://schemas.microsoft.com/office/drawing/2012/chart" uri="{02D57815-91ED-43cb-92C2-25804820EDAC}">
            <c15:filteredLineSeries>
              <c15:ser>
                <c:idx val="2"/>
                <c:order val="2"/>
                <c:tx>
                  <c:strRef>
                    <c:extLst>
                      <c:ext uri="{02D57815-91ED-43cb-92C2-25804820EDAC}">
                        <c15:formulaRef>
                          <c15:sqref>'FINANCIEROS SITUAC25-1'!$D$23</c15:sqref>
                        </c15:formulaRef>
                      </c:ext>
                    </c:extLst>
                    <c:strCache>
                      <c:ptCount val="1"/>
                      <c:pt idx="0">
                        <c:v>% de Cumplim.</c:v>
                      </c:pt>
                    </c:strCache>
                  </c:strRef>
                </c:tx>
                <c:spPr>
                  <a:ln w="28575" cap="rnd">
                    <a:solidFill>
                      <a:schemeClr val="accent3"/>
                    </a:solidFill>
                    <a:round/>
                  </a:ln>
                  <a:effectLst/>
                </c:spPr>
                <c:marker>
                  <c:symbol val="none"/>
                </c:marker>
                <c:cat>
                  <c:strRef>
                    <c:extLst>
                      <c:ext uri="{02D57815-91ED-43cb-92C2-25804820EDAC}">
                        <c15:formulaRef>
                          <c15:sqref>'FINANCIEROS SITUAC25-1'!$A$24:$A$27</c15:sqref>
                        </c15:formulaRef>
                      </c:ext>
                    </c:extLst>
                    <c:strCache>
                      <c:ptCount val="4"/>
                      <c:pt idx="0">
                        <c:v>ENERO A MARZO</c:v>
                      </c:pt>
                      <c:pt idx="1">
                        <c:v>ABRIL A JUNIO</c:v>
                      </c:pt>
                      <c:pt idx="2">
                        <c:v>JULIO A SEPTIEMBRE</c:v>
                      </c:pt>
                      <c:pt idx="3">
                        <c:v>OCTUBRE A DICIEMBRE</c:v>
                      </c:pt>
                    </c:strCache>
                  </c:strRef>
                </c:cat>
                <c:val>
                  <c:numRef>
                    <c:extLst>
                      <c:ext uri="{02D57815-91ED-43cb-92C2-25804820EDAC}">
                        <c15:formulaRef>
                          <c15:sqref>'FINANCIEROS SITUAC25-1'!$D$24:$D$27</c15:sqref>
                        </c15:formulaRef>
                      </c:ext>
                    </c:extLst>
                    <c:numCache>
                      <c:formatCode>0%</c:formatCode>
                      <c:ptCount val="4"/>
                      <c:pt idx="0">
                        <c:v>0.79550368848361774</c:v>
                      </c:pt>
                      <c:pt idx="1">
                        <c:v>0.53469856948279726</c:v>
                      </c:pt>
                      <c:pt idx="2">
                        <c:v>0.6436715940712141</c:v>
                      </c:pt>
                      <c:pt idx="3">
                        <c:v>0.52095168054794772</c:v>
                      </c:pt>
                    </c:numCache>
                  </c:numRef>
                </c:val>
                <c:smooth val="0"/>
                <c:extLst>
                  <c:ext xmlns:c16="http://schemas.microsoft.com/office/drawing/2014/chart" uri="{C3380CC4-5D6E-409C-BE32-E72D297353CC}">
                    <c16:uniqueId val="{00000002-8DDB-4D1F-94AB-4B46125F1F8B}"/>
                  </c:ext>
                </c:extLst>
              </c15:ser>
            </c15:filteredLineSeries>
          </c:ext>
        </c:extLst>
      </c:lineChart>
      <c:catAx>
        <c:axId val="1443829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ln>
                  <a:noFill/>
                </a:ln>
                <a:solidFill>
                  <a:schemeClr val="tx1">
                    <a:lumMod val="65000"/>
                    <a:lumOff val="35000"/>
                  </a:schemeClr>
                </a:solidFill>
                <a:latin typeface="+mn-lt"/>
                <a:ea typeface="+mn-ea"/>
                <a:cs typeface="+mn-cs"/>
              </a:defRPr>
            </a:pPr>
            <a:endParaRPr lang="es-CO"/>
          </a:p>
        </c:txPr>
        <c:crossAx val="1443831040"/>
        <c:crosses val="autoZero"/>
        <c:auto val="0"/>
        <c:lblAlgn val="ctr"/>
        <c:lblOffset val="100"/>
        <c:noMultiLvlLbl val="1"/>
      </c:catAx>
      <c:valAx>
        <c:axId val="144383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43829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NIVEL</a:t>
            </a:r>
            <a:r>
              <a:rPr lang="es-CO" baseline="0"/>
              <a:t> DE ENDEUDAMIENTO DEL INSTITUTO</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SITUAC25-2'!$B$23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SITUAC25-2'!$A$24:$A$27</c:f>
              <c:strCache>
                <c:ptCount val="4"/>
                <c:pt idx="0">
                  <c:v>ENERO A MARZO</c:v>
                </c:pt>
                <c:pt idx="1">
                  <c:v>ABRIL A JUNIO</c:v>
                </c:pt>
                <c:pt idx="2">
                  <c:v>JULIO A SEPTIEMBRE</c:v>
                </c:pt>
                <c:pt idx="3">
                  <c:v>OCTUBRE A DICIEMBRE</c:v>
                </c:pt>
              </c:strCache>
            </c:strRef>
          </c:cat>
          <c:val>
            <c:numRef>
              <c:f>'FINANCIEROS SITUAC25-2'!$B$24:$B$27</c:f>
              <c:numCache>
                <c:formatCode>0%</c:formatCode>
                <c:ptCount val="4"/>
                <c:pt idx="0">
                  <c:v>0.09</c:v>
                </c:pt>
                <c:pt idx="1">
                  <c:v>0.09</c:v>
                </c:pt>
                <c:pt idx="2">
                  <c:v>0.09</c:v>
                </c:pt>
                <c:pt idx="3">
                  <c:v>0.09</c:v>
                </c:pt>
              </c:numCache>
            </c:numRef>
          </c:val>
          <c:extLst>
            <c:ext xmlns:c16="http://schemas.microsoft.com/office/drawing/2014/chart" uri="{C3380CC4-5D6E-409C-BE32-E72D297353CC}">
              <c16:uniqueId val="{00000000-296F-4AE5-B43E-508E1DEF93CB}"/>
            </c:ext>
          </c:extLst>
        </c:ser>
        <c:ser>
          <c:idx val="1"/>
          <c:order val="1"/>
          <c:tx>
            <c:strRef>
              <c:f>'FINANCIEROS SITUAC25-2'!$C$23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SITUAC25-2'!$A$24:$A$27</c:f>
              <c:strCache>
                <c:ptCount val="4"/>
                <c:pt idx="0">
                  <c:v>ENERO A MARZO</c:v>
                </c:pt>
                <c:pt idx="1">
                  <c:v>ABRIL A JUNIO</c:v>
                </c:pt>
                <c:pt idx="2">
                  <c:v>JULIO A SEPTIEMBRE</c:v>
                </c:pt>
                <c:pt idx="3">
                  <c:v>OCTUBRE A DICIEMBRE</c:v>
                </c:pt>
              </c:strCache>
            </c:strRef>
          </c:cat>
          <c:val>
            <c:numRef>
              <c:f>'FINANCIEROS SITUAC25-2'!$C$24:$C$27</c:f>
              <c:numCache>
                <c:formatCode>0.0%</c:formatCode>
                <c:ptCount val="4"/>
                <c:pt idx="0">
                  <c:v>8.3272934656432429E-2</c:v>
                </c:pt>
                <c:pt idx="1">
                  <c:v>8.7144133716876251E-2</c:v>
                </c:pt>
                <c:pt idx="2">
                  <c:v>8.4947577353416848E-2</c:v>
                </c:pt>
                <c:pt idx="3" formatCode="0.00%">
                  <c:v>8.0131181244916166E-2</c:v>
                </c:pt>
              </c:numCache>
            </c:numRef>
          </c:val>
          <c:extLst>
            <c:ext xmlns:c16="http://schemas.microsoft.com/office/drawing/2014/chart" uri="{C3380CC4-5D6E-409C-BE32-E72D297353CC}">
              <c16:uniqueId val="{00000001-296F-4AE5-B43E-508E1DEF93CB}"/>
            </c:ext>
          </c:extLst>
        </c:ser>
        <c:dLbls>
          <c:dLblPos val="outEnd"/>
          <c:showLegendKey val="0"/>
          <c:showVal val="1"/>
          <c:showCatName val="0"/>
          <c:showSerName val="0"/>
          <c:showPercent val="0"/>
          <c:showBubbleSize val="0"/>
        </c:dLbls>
        <c:gapWidth val="219"/>
        <c:overlap val="-27"/>
        <c:axId val="711971040"/>
        <c:axId val="711974848"/>
      </c:barChart>
      <c:catAx>
        <c:axId val="71197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4848"/>
        <c:crosses val="autoZero"/>
        <c:auto val="0"/>
        <c:lblAlgn val="ctr"/>
        <c:lblOffset val="100"/>
        <c:noMultiLvlLbl val="0"/>
      </c:catAx>
      <c:valAx>
        <c:axId val="71197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1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12700" cap="flat" cmpd="sng" algn="ctr">
      <a:solidFill>
        <a:schemeClr val="tx1">
          <a:alpha val="99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SITUACI25-3'!$B$23</c:f>
              <c:strCache>
                <c:ptCount val="1"/>
                <c:pt idx="0">
                  <c:v>Meta</c:v>
                </c:pt>
              </c:strCache>
            </c:strRef>
          </c:tx>
          <c:spPr>
            <a:solidFill>
              <a:schemeClr val="accent1"/>
            </a:solidFill>
            <a:ln>
              <a:noFill/>
            </a:ln>
            <a:effectLst/>
          </c:spPr>
          <c:invertIfNegative val="0"/>
          <c:cat>
            <c:strRef>
              <c:f>'FINANCIEROS SITUACI25-3'!$A$24:$A$27</c:f>
              <c:strCache>
                <c:ptCount val="4"/>
                <c:pt idx="0">
                  <c:v>ENERO A MARZO</c:v>
                </c:pt>
                <c:pt idx="1">
                  <c:v>ABRIL A JUNIO</c:v>
                </c:pt>
                <c:pt idx="2">
                  <c:v>JULIO A SEPTIEMBRE</c:v>
                </c:pt>
                <c:pt idx="3">
                  <c:v>OCTUBRE A DICIEMBRE</c:v>
                </c:pt>
              </c:strCache>
            </c:strRef>
          </c:cat>
          <c:val>
            <c:numRef>
              <c:f>'FINANCIEROS SITUACI25-3'!$B$24:$B$27</c:f>
              <c:numCache>
                <c:formatCode>#,##0</c:formatCode>
                <c:ptCount val="4"/>
                <c:pt idx="0">
                  <c:v>9</c:v>
                </c:pt>
                <c:pt idx="1">
                  <c:v>9</c:v>
                </c:pt>
                <c:pt idx="2">
                  <c:v>9</c:v>
                </c:pt>
                <c:pt idx="3">
                  <c:v>9</c:v>
                </c:pt>
              </c:numCache>
            </c:numRef>
          </c:val>
          <c:extLst>
            <c:ext xmlns:c16="http://schemas.microsoft.com/office/drawing/2014/chart" uri="{C3380CC4-5D6E-409C-BE32-E72D297353CC}">
              <c16:uniqueId val="{00000000-E009-434A-90E1-63171978BBF6}"/>
            </c:ext>
          </c:extLst>
        </c:ser>
        <c:ser>
          <c:idx val="1"/>
          <c:order val="1"/>
          <c:tx>
            <c:strRef>
              <c:f>'FINANCIEROS SITUACI25-3'!$C$23</c:f>
              <c:strCache>
                <c:ptCount val="1"/>
                <c:pt idx="0">
                  <c:v>Medición del indicador</c:v>
                </c:pt>
              </c:strCache>
            </c:strRef>
          </c:tx>
          <c:spPr>
            <a:solidFill>
              <a:schemeClr val="accent2"/>
            </a:solidFill>
            <a:ln>
              <a:noFill/>
            </a:ln>
            <a:effectLst/>
          </c:spPr>
          <c:invertIfNegative val="0"/>
          <c:cat>
            <c:strRef>
              <c:f>'FINANCIEROS SITUACI25-3'!$A$24:$A$27</c:f>
              <c:strCache>
                <c:ptCount val="4"/>
                <c:pt idx="0">
                  <c:v>ENERO A MARZO</c:v>
                </c:pt>
                <c:pt idx="1">
                  <c:v>ABRIL A JUNIO</c:v>
                </c:pt>
                <c:pt idx="2">
                  <c:v>JULIO A SEPTIEMBRE</c:v>
                </c:pt>
                <c:pt idx="3">
                  <c:v>OCTUBRE A DICIEMBRE</c:v>
                </c:pt>
              </c:strCache>
            </c:strRef>
          </c:cat>
          <c:val>
            <c:numRef>
              <c:f>'FINANCIEROS SITUACI25-3'!$C$24:$C$27</c:f>
              <c:numCache>
                <c:formatCode>#,##0.0</c:formatCode>
                <c:ptCount val="4"/>
                <c:pt idx="0" formatCode="#,##0">
                  <c:v>1.9916049755122072</c:v>
                </c:pt>
                <c:pt idx="1">
                  <c:v>0.72196978281928603</c:v>
                </c:pt>
                <c:pt idx="2">
                  <c:v>5.0990535515369285E-2</c:v>
                </c:pt>
                <c:pt idx="3">
                  <c:v>0.11402428923664484</c:v>
                </c:pt>
              </c:numCache>
            </c:numRef>
          </c:val>
          <c:extLst>
            <c:ext xmlns:c16="http://schemas.microsoft.com/office/drawing/2014/chart" uri="{C3380CC4-5D6E-409C-BE32-E72D297353CC}">
              <c16:uniqueId val="{00000001-E009-434A-90E1-63171978BBF6}"/>
            </c:ext>
          </c:extLst>
        </c:ser>
        <c:dLbls>
          <c:showLegendKey val="0"/>
          <c:showVal val="0"/>
          <c:showCatName val="0"/>
          <c:showSerName val="0"/>
          <c:showPercent val="0"/>
          <c:showBubbleSize val="0"/>
        </c:dLbls>
        <c:gapWidth val="219"/>
        <c:overlap val="-27"/>
        <c:axId val="711973216"/>
        <c:axId val="711975392"/>
      </c:barChart>
      <c:catAx>
        <c:axId val="711973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5392"/>
        <c:crosses val="autoZero"/>
        <c:auto val="0"/>
        <c:lblAlgn val="ctr"/>
        <c:lblOffset val="100"/>
        <c:noMultiLvlLbl val="0"/>
      </c:catAx>
      <c:valAx>
        <c:axId val="711975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3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12700" cap="flat" cmpd="sng" algn="ctr">
      <a:solidFill>
        <a:schemeClr val="tx1">
          <a:alpha val="99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CONTROL DE LOS GASTOS ADMINISTRATIVOS Y OPERATIVOS</a:t>
            </a:r>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ACTIVIDAD VIG25'!$B$23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 VIG25'!$A$24:$A$27</c:f>
              <c:strCache>
                <c:ptCount val="4"/>
                <c:pt idx="0">
                  <c:v>ENERO A MARZO</c:v>
                </c:pt>
                <c:pt idx="1">
                  <c:v>ABRIL A JUNIO</c:v>
                </c:pt>
                <c:pt idx="2">
                  <c:v>JULIO A SEPTIEMBRE</c:v>
                </c:pt>
                <c:pt idx="3">
                  <c:v>OCTUBRE A DICIEMBRE</c:v>
                </c:pt>
              </c:strCache>
            </c:strRef>
          </c:cat>
          <c:val>
            <c:numRef>
              <c:f>'FINANCIEROS ACTIVIDAD VIG25'!$B$24:$B$27</c:f>
              <c:numCache>
                <c:formatCode>0%</c:formatCode>
                <c:ptCount val="4"/>
                <c:pt idx="0">
                  <c:v>0.3</c:v>
                </c:pt>
                <c:pt idx="1">
                  <c:v>0.3</c:v>
                </c:pt>
                <c:pt idx="2">
                  <c:v>0.3</c:v>
                </c:pt>
                <c:pt idx="3">
                  <c:v>0.3</c:v>
                </c:pt>
              </c:numCache>
            </c:numRef>
          </c:val>
          <c:extLst>
            <c:ext xmlns:c16="http://schemas.microsoft.com/office/drawing/2014/chart" uri="{C3380CC4-5D6E-409C-BE32-E72D297353CC}">
              <c16:uniqueId val="{00000000-5E72-4B31-9A27-6D5D42F9168D}"/>
            </c:ext>
          </c:extLst>
        </c:ser>
        <c:ser>
          <c:idx val="1"/>
          <c:order val="1"/>
          <c:tx>
            <c:strRef>
              <c:f>'FINANCIEROS ACTIVIDAD VIG25'!$C$23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 VIG25'!$A$24:$A$27</c:f>
              <c:strCache>
                <c:ptCount val="4"/>
                <c:pt idx="0">
                  <c:v>ENERO A MARZO</c:v>
                </c:pt>
                <c:pt idx="1">
                  <c:v>ABRIL A JUNIO</c:v>
                </c:pt>
                <c:pt idx="2">
                  <c:v>JULIO A SEPTIEMBRE</c:v>
                </c:pt>
                <c:pt idx="3">
                  <c:v>OCTUBRE A DICIEMBRE</c:v>
                </c:pt>
              </c:strCache>
            </c:strRef>
          </c:cat>
          <c:val>
            <c:numRef>
              <c:f>'FINANCIEROS ACTIVIDAD VIG25'!$C$24:$C$27</c:f>
              <c:numCache>
                <c:formatCode>0.0%</c:formatCode>
                <c:ptCount val="4"/>
                <c:pt idx="0">
                  <c:v>0.39609782218924211</c:v>
                </c:pt>
                <c:pt idx="1">
                  <c:v>0.46142549667172444</c:v>
                </c:pt>
                <c:pt idx="2" formatCode="0%">
                  <c:v>0.51093113017491243</c:v>
                </c:pt>
                <c:pt idx="3" formatCode="0%">
                  <c:v>0.52019741786104856</c:v>
                </c:pt>
              </c:numCache>
            </c:numRef>
          </c:val>
          <c:extLst>
            <c:ext xmlns:c16="http://schemas.microsoft.com/office/drawing/2014/chart" uri="{C3380CC4-5D6E-409C-BE32-E72D297353CC}">
              <c16:uniqueId val="{00000001-5E72-4B31-9A27-6D5D42F9168D}"/>
            </c:ext>
          </c:extLst>
        </c:ser>
        <c:dLbls>
          <c:dLblPos val="outEnd"/>
          <c:showLegendKey val="0"/>
          <c:showVal val="1"/>
          <c:showCatName val="0"/>
          <c:showSerName val="0"/>
          <c:showPercent val="0"/>
          <c:showBubbleSize val="0"/>
        </c:dLbls>
        <c:gapWidth val="219"/>
        <c:overlap val="-27"/>
        <c:axId val="711977024"/>
        <c:axId val="711971584"/>
      </c:barChart>
      <c:catAx>
        <c:axId val="7119770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71584"/>
        <c:crosses val="autoZero"/>
        <c:auto val="0"/>
        <c:lblAlgn val="ctr"/>
        <c:lblOffset val="100"/>
        <c:noMultiLvlLbl val="1"/>
      </c:catAx>
      <c:valAx>
        <c:axId val="711971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77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RENTABILIDAD</a:t>
            </a:r>
            <a:r>
              <a:rPr lang="es-ES" baseline="0"/>
              <a:t> DE LOS ACTIVOS (ROA) DEL INSTITUTO</a:t>
            </a:r>
            <a:endParaRPr lang="es-ES"/>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8267279090113778E-2"/>
          <c:y val="0.18097222222222234"/>
          <c:w val="0.8401655730533687"/>
          <c:h val="0.50263342082239681"/>
        </c:manualLayout>
      </c:layout>
      <c:barChart>
        <c:barDir val="col"/>
        <c:grouping val="clustered"/>
        <c:varyColors val="0"/>
        <c:ser>
          <c:idx val="0"/>
          <c:order val="0"/>
          <c:tx>
            <c:strRef>
              <c:f>'FINANCIEROS ACTIVIDAD-VIG25'!$B$23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ACTIVIDAD-VIG25'!$A$24:$A$27</c:f>
              <c:strCache>
                <c:ptCount val="4"/>
                <c:pt idx="0">
                  <c:v>ENERO A MARZO</c:v>
                </c:pt>
                <c:pt idx="1">
                  <c:v>ABRIL A JUNIO</c:v>
                </c:pt>
                <c:pt idx="2">
                  <c:v>JULIO A SEPTIEMBRE</c:v>
                </c:pt>
                <c:pt idx="3">
                  <c:v>OCTUBRE A DICIEMBRE</c:v>
                </c:pt>
              </c:strCache>
            </c:strRef>
          </c:cat>
          <c:val>
            <c:numRef>
              <c:f>'FINANCIEROS ACTIVIDAD-VIG25'!$B$24:$B$27</c:f>
              <c:numCache>
                <c:formatCode>0.000</c:formatCode>
                <c:ptCount val="4"/>
                <c:pt idx="0">
                  <c:v>1.4999999999999999E-2</c:v>
                </c:pt>
                <c:pt idx="1">
                  <c:v>1.4999999999999999E-2</c:v>
                </c:pt>
                <c:pt idx="2">
                  <c:v>1.4999999999999999E-2</c:v>
                </c:pt>
                <c:pt idx="3">
                  <c:v>1.4999999999999999E-2</c:v>
                </c:pt>
              </c:numCache>
            </c:numRef>
          </c:val>
          <c:extLst>
            <c:ext xmlns:c16="http://schemas.microsoft.com/office/drawing/2014/chart" uri="{C3380CC4-5D6E-409C-BE32-E72D297353CC}">
              <c16:uniqueId val="{00000000-BA32-4814-AF60-9143EDF47BCE}"/>
            </c:ext>
          </c:extLst>
        </c:ser>
        <c:ser>
          <c:idx val="1"/>
          <c:order val="1"/>
          <c:tx>
            <c:strRef>
              <c:f>'FINANCIEROS ACTIVIDAD-VIG25'!$C$23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ACTIVIDAD-VIG25'!$A$24:$A$27</c:f>
              <c:strCache>
                <c:ptCount val="4"/>
                <c:pt idx="0">
                  <c:v>ENERO A MARZO</c:v>
                </c:pt>
                <c:pt idx="1">
                  <c:v>ABRIL A JUNIO</c:v>
                </c:pt>
                <c:pt idx="2">
                  <c:v>JULIO A SEPTIEMBRE</c:v>
                </c:pt>
                <c:pt idx="3">
                  <c:v>OCTUBRE A DICIEMBRE</c:v>
                </c:pt>
              </c:strCache>
            </c:strRef>
          </c:cat>
          <c:val>
            <c:numRef>
              <c:f>'FINANCIEROS ACTIVIDAD-VIG25'!$C$24:$C$27</c:f>
              <c:numCache>
                <c:formatCode>0.0000</c:formatCode>
                <c:ptCount val="4"/>
                <c:pt idx="0">
                  <c:v>3.7393884251095007E-3</c:v>
                </c:pt>
                <c:pt idx="1">
                  <c:v>2.1828228056284312E-3</c:v>
                </c:pt>
                <c:pt idx="2">
                  <c:v>2.8906839102989479E-4</c:v>
                </c:pt>
                <c:pt idx="3">
                  <c:v>8.5085050087010863E-4</c:v>
                </c:pt>
              </c:numCache>
            </c:numRef>
          </c:val>
          <c:extLst>
            <c:ext xmlns:c16="http://schemas.microsoft.com/office/drawing/2014/chart" uri="{C3380CC4-5D6E-409C-BE32-E72D297353CC}">
              <c16:uniqueId val="{00000001-BA32-4814-AF60-9143EDF47BCE}"/>
            </c:ext>
          </c:extLst>
        </c:ser>
        <c:dLbls>
          <c:showLegendKey val="0"/>
          <c:showVal val="1"/>
          <c:showCatName val="0"/>
          <c:showSerName val="0"/>
          <c:showPercent val="0"/>
          <c:showBubbleSize val="0"/>
        </c:dLbls>
        <c:gapWidth val="219"/>
        <c:overlap val="-27"/>
        <c:axId val="711968864"/>
        <c:axId val="711983552"/>
      </c:barChart>
      <c:lineChart>
        <c:grouping val="standard"/>
        <c:varyColors val="0"/>
        <c:dLbls>
          <c:showLegendKey val="0"/>
          <c:showVal val="1"/>
          <c:showCatName val="0"/>
          <c:showSerName val="0"/>
          <c:showPercent val="0"/>
          <c:showBubbleSize val="0"/>
        </c:dLbls>
        <c:marker val="1"/>
        <c:smooth val="0"/>
        <c:axId val="711969408"/>
        <c:axId val="711978112"/>
        <c:extLst>
          <c:ext xmlns:c15="http://schemas.microsoft.com/office/drawing/2012/chart" uri="{02D57815-91ED-43cb-92C2-25804820EDAC}">
            <c15:filteredLineSeries>
              <c15:ser>
                <c:idx val="2"/>
                <c:order val="2"/>
                <c:tx>
                  <c:strRef>
                    <c:extLst>
                      <c:ext uri="{02D57815-91ED-43cb-92C2-25804820EDAC}">
                        <c15:formulaRef>
                          <c15:sqref>'FINANCIEROS ACTIVIDAD-VIG25'!$D$23</c15:sqref>
                        </c15:formulaRef>
                      </c:ext>
                    </c:extLst>
                    <c:strCache>
                      <c:ptCount val="1"/>
                      <c:pt idx="0">
                        <c:v>% de Cumplimiento.</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'FINANCIEROS ACTIVIDAD-VIG25'!$A$24:$A$27</c15:sqref>
                        </c15:formulaRef>
                      </c:ext>
                    </c:extLst>
                    <c:strCache>
                      <c:ptCount val="4"/>
                      <c:pt idx="0">
                        <c:v>ENERO A MARZO</c:v>
                      </c:pt>
                      <c:pt idx="1">
                        <c:v>ABRIL A JUNIO</c:v>
                      </c:pt>
                      <c:pt idx="2">
                        <c:v>JULIO A SEPTIEMBRE</c:v>
                      </c:pt>
                      <c:pt idx="3">
                        <c:v>OCTUBRE A DICIEMBRE</c:v>
                      </c:pt>
                    </c:strCache>
                  </c:strRef>
                </c:cat>
                <c:val>
                  <c:numRef>
                    <c:extLst>
                      <c:ext uri="{02D57815-91ED-43cb-92C2-25804820EDAC}">
                        <c15:formulaRef>
                          <c15:sqref>'FINANCIEROS ACTIVIDAD-VIG25'!$D$24:$D$27</c15:sqref>
                        </c15:formulaRef>
                      </c:ext>
                    </c:extLst>
                    <c:numCache>
                      <c:formatCode>0%</c:formatCode>
                      <c:ptCount val="4"/>
                      <c:pt idx="0">
                        <c:v>0.24929256167396671</c:v>
                      </c:pt>
                      <c:pt idx="1">
                        <c:v>0.14552152037522875</c:v>
                      </c:pt>
                      <c:pt idx="2">
                        <c:v>1.9271226068659653E-2</c:v>
                      </c:pt>
                      <c:pt idx="3">
                        <c:v>5.6723366724673908E-2</c:v>
                      </c:pt>
                    </c:numCache>
                  </c:numRef>
                </c:val>
                <c:smooth val="0"/>
                <c:extLst>
                  <c:ext xmlns:c16="http://schemas.microsoft.com/office/drawing/2014/chart" uri="{C3380CC4-5D6E-409C-BE32-E72D297353CC}">
                    <c16:uniqueId val="{00000002-BA32-4814-AF60-9143EDF47BCE}"/>
                  </c:ext>
                </c:extLst>
              </c15:ser>
            </c15:filteredLineSeries>
          </c:ext>
        </c:extLst>
      </c:lineChart>
      <c:catAx>
        <c:axId val="7119688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83552"/>
        <c:crosses val="autoZero"/>
        <c:auto val="0"/>
        <c:lblAlgn val="ctr"/>
        <c:lblOffset val="100"/>
        <c:noMultiLvlLbl val="1"/>
      </c:catAx>
      <c:valAx>
        <c:axId val="711983552"/>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68864"/>
        <c:crosses val="autoZero"/>
        <c:crossBetween val="between"/>
      </c:valAx>
      <c:valAx>
        <c:axId val="711978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69408"/>
        <c:crosses val="max"/>
        <c:crossBetween val="between"/>
      </c:valAx>
      <c:catAx>
        <c:axId val="711969408"/>
        <c:scaling>
          <c:orientation val="minMax"/>
        </c:scaling>
        <c:delete val="1"/>
        <c:axPos val="t"/>
        <c:numFmt formatCode="m/d/yyyy" sourceLinked="1"/>
        <c:majorTickMark val="out"/>
        <c:minorTickMark val="none"/>
        <c:tickLblPos val="nextTo"/>
        <c:crossAx val="711978112"/>
        <c:crosses val="max"/>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MEDICION</a:t>
            </a:r>
            <a:r>
              <a:rPr lang="es-CO" baseline="0"/>
              <a:t> INDICADORES PRESUPUESTALES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7641223765874591E-2"/>
          <c:y val="9.5567793131952683E-2"/>
          <c:w val="0.92400413803150405"/>
          <c:h val="0.7539802007384273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'GESTION PPTO VIG 25'!$C$24:$C$35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22D7-49D8-8D96-560B841B783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'GESTION PPTO VIG 25'!$D$24:$D$35</c:f>
              <c:numCache>
                <c:formatCode>0%</c:formatCode>
                <c:ptCount val="12"/>
                <c:pt idx="0">
                  <c:v>3.8757520577519786E-2</c:v>
                </c:pt>
                <c:pt idx="1">
                  <c:v>0.10521892303443027</c:v>
                </c:pt>
                <c:pt idx="2">
                  <c:v>0.20316250197238017</c:v>
                </c:pt>
                <c:pt idx="3">
                  <c:v>0.40034630685665246</c:v>
                </c:pt>
                <c:pt idx="4">
                  <c:v>0.29647537546418745</c:v>
                </c:pt>
                <c:pt idx="5">
                  <c:v>0.4924364386868163</c:v>
                </c:pt>
                <c:pt idx="6">
                  <c:v>0.73433003266088137</c:v>
                </c:pt>
                <c:pt idx="7">
                  <c:v>0.48598635697260989</c:v>
                </c:pt>
                <c:pt idx="8">
                  <c:v>0.61183133144832358</c:v>
                </c:pt>
                <c:pt idx="9" formatCode="0.00%">
                  <c:v>1.0031141531381107</c:v>
                </c:pt>
                <c:pt idx="10" formatCode="0.00%">
                  <c:v>0.80179873499094079</c:v>
                </c:pt>
                <c:pt idx="11" formatCode="0.00%">
                  <c:v>0.83077240315960788</c:v>
                </c:pt>
              </c:numCache>
            </c:numRef>
          </c:val>
          <c:extLst>
            <c:ext xmlns:c16="http://schemas.microsoft.com/office/drawing/2014/chart" uri="{C3380CC4-5D6E-409C-BE32-E72D297353CC}">
              <c16:uniqueId val="{00000001-22D7-49D8-8D96-560B841B783E}"/>
            </c:ext>
          </c:extLst>
        </c:ser>
        <c:dLbls>
          <c:dLblPos val="outEnd"/>
          <c:showLegendKey val="0"/>
          <c:showVal val="1"/>
          <c:showCatName val="0"/>
          <c:showSerName val="0"/>
          <c:showPercent val="0"/>
          <c:showBubbleSize val="0"/>
        </c:dLbls>
        <c:gapWidth val="219"/>
        <c:overlap val="-27"/>
        <c:axId val="711979200"/>
        <c:axId val="711978656"/>
      </c:barChart>
      <c:catAx>
        <c:axId val="711979200"/>
        <c:scaling>
          <c:orientation val="minMax"/>
        </c:scaling>
        <c:delete val="1"/>
        <c:axPos val="b"/>
        <c:numFmt formatCode="General" sourceLinked="1"/>
        <c:majorTickMark val="out"/>
        <c:minorTickMark val="none"/>
        <c:tickLblPos val="nextTo"/>
        <c:crossAx val="711978656"/>
        <c:crosses val="autoZero"/>
        <c:auto val="0"/>
        <c:lblAlgn val="ctr"/>
        <c:lblOffset val="100"/>
        <c:tickLblSkip val="1"/>
        <c:noMultiLvlLbl val="0"/>
      </c:catAx>
      <c:valAx>
        <c:axId val="71197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9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RECUPERACION DE CARTERA A MARZO</a:t>
            </a:r>
            <a:r>
              <a:rPr lang="es-ES" baseline="0"/>
              <a:t> DE 2024</a:t>
            </a:r>
            <a:endParaRPr lang="es-ES"/>
          </a:p>
        </c:rich>
      </c:tx>
      <c:layout/>
      <c:overlay val="0"/>
      <c:spPr>
        <a:noFill/>
        <a:ln>
          <a:noFill/>
        </a:ln>
        <a:effectLst/>
      </c:spPr>
    </c:title>
    <c:autoTitleDeleted val="0"/>
    <c:plotArea>
      <c:layout/>
      <c:barChart>
        <c:barDir val="col"/>
        <c:grouping val="clustered"/>
        <c:varyColors val="0"/>
        <c:ser>
          <c:idx val="0"/>
          <c:order val="0"/>
          <c:tx>
            <c:strRef>
              <c:f>'GESTION CARTERA-VIG25'!$B$23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CARTERA-VIG25'!$A$24:$A$27</c:f>
              <c:strCache>
                <c:ptCount val="4"/>
                <c:pt idx="0">
                  <c:v>ENERO A MARZO</c:v>
                </c:pt>
                <c:pt idx="1">
                  <c:v>ABRIL A JUNIO</c:v>
                </c:pt>
                <c:pt idx="2">
                  <c:v>JULIO A SEPTIEMBRE</c:v>
                </c:pt>
                <c:pt idx="3">
                  <c:v>OCTUBRE A DICIEMBRE</c:v>
                </c:pt>
              </c:strCache>
            </c:strRef>
          </c:cat>
          <c:val>
            <c:numRef>
              <c:f>'GESTION CARTERA-VIG25'!$B$24:$B$27</c:f>
              <c:numCache>
                <c:formatCode>0%</c:formatCode>
                <c:ptCount val="4"/>
                <c:pt idx="0">
                  <c:v>1</c:v>
                </c:pt>
                <c:pt idx="1">
                  <c:v>1</c:v>
                </c:pt>
                <c:pt idx="2">
                  <c:v>1</c:v>
                </c:pt>
                <c:pt idx="3">
                  <c:v>1</c:v>
                </c:pt>
              </c:numCache>
            </c:numRef>
          </c:val>
          <c:extLst>
            <c:ext xmlns:c16="http://schemas.microsoft.com/office/drawing/2014/chart" uri="{C3380CC4-5D6E-409C-BE32-E72D297353CC}">
              <c16:uniqueId val="{00000000-2F36-464B-8777-81464ED41C46}"/>
            </c:ext>
          </c:extLst>
        </c:ser>
        <c:ser>
          <c:idx val="1"/>
          <c:order val="1"/>
          <c:tx>
            <c:strRef>
              <c:f>'GESTION CARTERA-VIG25'!$C$23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CARTERA-VIG25'!$A$24:$A$27</c:f>
              <c:strCache>
                <c:ptCount val="4"/>
                <c:pt idx="0">
                  <c:v>ENERO A MARZO</c:v>
                </c:pt>
                <c:pt idx="1">
                  <c:v>ABRIL A JUNIO</c:v>
                </c:pt>
                <c:pt idx="2">
                  <c:v>JULIO A SEPTIEMBRE</c:v>
                </c:pt>
                <c:pt idx="3">
                  <c:v>OCTUBRE A DICIEMBRE</c:v>
                </c:pt>
              </c:strCache>
            </c:strRef>
          </c:cat>
          <c:val>
            <c:numRef>
              <c:f>'GESTION CARTERA-VIG25'!$C$24:$C$27</c:f>
              <c:numCache>
                <c:formatCode>0%</c:formatCode>
                <c:ptCount val="4"/>
                <c:pt idx="0">
                  <c:v>0.6439430050859295</c:v>
                </c:pt>
                <c:pt idx="1">
                  <c:v>1.2491506974716668</c:v>
                </c:pt>
                <c:pt idx="2">
                  <c:v>1.4012143990622106</c:v>
                </c:pt>
                <c:pt idx="3">
                  <c:v>1.1599999999999999</c:v>
                </c:pt>
              </c:numCache>
            </c:numRef>
          </c:val>
          <c:extLst>
            <c:ext xmlns:c16="http://schemas.microsoft.com/office/drawing/2014/chart" uri="{C3380CC4-5D6E-409C-BE32-E72D297353CC}">
              <c16:uniqueId val="{00000001-2F36-464B-8777-81464ED41C46}"/>
            </c:ext>
          </c:extLst>
        </c:ser>
        <c:dLbls>
          <c:showLegendKey val="0"/>
          <c:showVal val="0"/>
          <c:showCatName val="0"/>
          <c:showSerName val="0"/>
          <c:showPercent val="0"/>
          <c:showBubbleSize val="0"/>
        </c:dLbls>
        <c:gapWidth val="219"/>
        <c:overlap val="-27"/>
        <c:axId val="711970496"/>
        <c:axId val="448161008"/>
      </c:barChart>
      <c:catAx>
        <c:axId val="7119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8161008"/>
        <c:crosses val="autoZero"/>
        <c:auto val="0"/>
        <c:lblAlgn val="ctr"/>
        <c:lblOffset val="100"/>
        <c:noMultiLvlLbl val="1"/>
      </c:catAx>
      <c:valAx>
        <c:axId val="448161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70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RECUPERACION DE CARTERA TRIMESTRAL 2025</a:t>
            </a:r>
          </a:p>
        </c:rich>
      </c:tx>
      <c:layout/>
      <c:overlay val="0"/>
      <c:spPr>
        <a:noFill/>
        <a:ln>
          <a:noFill/>
        </a:ln>
        <a:effectLst/>
      </c:spPr>
    </c:title>
    <c:autoTitleDeleted val="0"/>
    <c:plotArea>
      <c:layout/>
      <c:barChart>
        <c:barDir val="col"/>
        <c:grouping val="clustered"/>
        <c:varyColors val="0"/>
        <c:ser>
          <c:idx val="0"/>
          <c:order val="0"/>
          <c:tx>
            <c:strRef>
              <c:f>'GESTION CARTERA VIG25'!$B$23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 VIG25'!$A$24:$A$27</c:f>
              <c:strCache>
                <c:ptCount val="4"/>
                <c:pt idx="0">
                  <c:v>ENERO A MARZO</c:v>
                </c:pt>
                <c:pt idx="1">
                  <c:v>ABRIL A JUNIO</c:v>
                </c:pt>
                <c:pt idx="2">
                  <c:v>JULIO A SEPTIEMBRE</c:v>
                </c:pt>
                <c:pt idx="3">
                  <c:v>OCTUBRE A DICIEMBRE</c:v>
                </c:pt>
              </c:strCache>
            </c:strRef>
          </c:cat>
          <c:val>
            <c:numRef>
              <c:f>'GESTION CARTERA VIG25'!$B$24:$B$27</c:f>
              <c:numCache>
                <c:formatCode>0%</c:formatCode>
                <c:ptCount val="4"/>
                <c:pt idx="0">
                  <c:v>0.03</c:v>
                </c:pt>
                <c:pt idx="1">
                  <c:v>0.03</c:v>
                </c:pt>
                <c:pt idx="2">
                  <c:v>0.03</c:v>
                </c:pt>
                <c:pt idx="3">
                  <c:v>0.03</c:v>
                </c:pt>
              </c:numCache>
            </c:numRef>
          </c:val>
          <c:extLst>
            <c:ext xmlns:c16="http://schemas.microsoft.com/office/drawing/2014/chart" uri="{C3380CC4-5D6E-409C-BE32-E72D297353CC}">
              <c16:uniqueId val="{00000000-AF66-4C34-A7C8-C39577F4E7D1}"/>
            </c:ext>
          </c:extLst>
        </c:ser>
        <c:ser>
          <c:idx val="1"/>
          <c:order val="1"/>
          <c:tx>
            <c:strRef>
              <c:f>'GESTION CARTERA VIG25'!$C$23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 VIG25'!$A$24:$A$27</c:f>
              <c:strCache>
                <c:ptCount val="4"/>
                <c:pt idx="0">
                  <c:v>ENERO A MARZO</c:v>
                </c:pt>
                <c:pt idx="1">
                  <c:v>ABRIL A JUNIO</c:v>
                </c:pt>
                <c:pt idx="2">
                  <c:v>JULIO A SEPTIEMBRE</c:v>
                </c:pt>
                <c:pt idx="3">
                  <c:v>OCTUBRE A DICIEMBRE</c:v>
                </c:pt>
              </c:strCache>
            </c:strRef>
          </c:cat>
          <c:val>
            <c:numRef>
              <c:f>'GESTION CARTERA VIG25'!$C$24:$C$27</c:f>
              <c:numCache>
                <c:formatCode>0.0%</c:formatCode>
                <c:ptCount val="4"/>
                <c:pt idx="0">
                  <c:v>4.4487934147680597E-3</c:v>
                </c:pt>
                <c:pt idx="1">
                  <c:v>2.8276136634841462E-3</c:v>
                </c:pt>
                <c:pt idx="2">
                  <c:v>8.9318199501982661E-3</c:v>
                </c:pt>
                <c:pt idx="3">
                  <c:v>6.0000000000000001E-3</c:v>
                </c:pt>
              </c:numCache>
            </c:numRef>
          </c:val>
          <c:extLst>
            <c:ext xmlns:c16="http://schemas.microsoft.com/office/drawing/2014/chart" uri="{C3380CC4-5D6E-409C-BE32-E72D297353CC}">
              <c16:uniqueId val="{00000001-AF66-4C34-A7C8-C39577F4E7D1}"/>
            </c:ext>
          </c:extLst>
        </c:ser>
        <c:dLbls>
          <c:showLegendKey val="0"/>
          <c:showVal val="0"/>
          <c:showCatName val="0"/>
          <c:showSerName val="0"/>
          <c:showPercent val="0"/>
          <c:showBubbleSize val="0"/>
        </c:dLbls>
        <c:gapWidth val="219"/>
        <c:overlap val="-27"/>
        <c:axId val="448161552"/>
        <c:axId val="714184320"/>
      </c:barChart>
      <c:catAx>
        <c:axId val="44816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4184320"/>
        <c:crosses val="autoZero"/>
        <c:auto val="0"/>
        <c:lblAlgn val="ctr"/>
        <c:lblOffset val="100"/>
        <c:noMultiLvlLbl val="1"/>
      </c:catAx>
      <c:valAx>
        <c:axId val="714184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8161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56" l="0.70000000000000051" r="0.70000000000000051" t="0.75000000000000056" header="0.30000000000000027" footer="0.30000000000000027"/>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32</xdr:row>
      <xdr:rowOff>38100</xdr:rowOff>
    </xdr:from>
    <xdr:to>
      <xdr:col>9</xdr:col>
      <xdr:colOff>733425</xdr:colOff>
      <xdr:row>53</xdr:row>
      <xdr:rowOff>133350</xdr:rowOff>
    </xdr:to>
    <xdr:graphicFrame macro="">
      <xdr:nvGraphicFramePr>
        <xdr:cNvPr id="3" name="Gráfico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166687</xdr:colOff>
      <xdr:row>32</xdr:row>
      <xdr:rowOff>133349</xdr:rowOff>
    </xdr:from>
    <xdr:to>
      <xdr:col>8</xdr:col>
      <xdr:colOff>309561</xdr:colOff>
      <xdr:row>52</xdr:row>
      <xdr:rowOff>35718</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107156</xdr:colOff>
      <xdr:row>1</xdr:row>
      <xdr:rowOff>71437</xdr:rowOff>
    </xdr:from>
    <xdr:to>
      <xdr:col>0</xdr:col>
      <xdr:colOff>1218406</xdr:colOff>
      <xdr:row>3</xdr:row>
      <xdr:rowOff>109537</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cstate="print"/>
        <a:srcRect/>
        <a:stretch>
          <a:fillRect/>
        </a:stretch>
      </xdr:blipFill>
      <xdr:spPr bwMode="auto">
        <a:xfrm>
          <a:off x="107156" y="261937"/>
          <a:ext cx="1111250" cy="657225"/>
        </a:xfrm>
        <a:prstGeom prst="rect">
          <a:avLst/>
        </a:prstGeom>
        <a:noFill/>
        <a:ln w="9525">
          <a:noFill/>
          <a:miter lim="800000"/>
          <a:headEnd/>
          <a:tailEnd/>
        </a:ln>
      </xdr:spPr>
    </xdr:pic>
    <xdr:clientData/>
  </xdr:twoCellAnchor>
  <xdr:twoCellAnchor editAs="oneCell">
    <xdr:from>
      <xdr:col>0</xdr:col>
      <xdr:colOff>83344</xdr:colOff>
      <xdr:row>18</xdr:row>
      <xdr:rowOff>59531</xdr:rowOff>
    </xdr:from>
    <xdr:to>
      <xdr:col>0</xdr:col>
      <xdr:colOff>1194594</xdr:colOff>
      <xdr:row>20</xdr:row>
      <xdr:rowOff>97631</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cstate="print"/>
        <a:srcRect/>
        <a:stretch>
          <a:fillRect/>
        </a:stretch>
      </xdr:blipFill>
      <xdr:spPr bwMode="auto">
        <a:xfrm>
          <a:off x="83344" y="10203656"/>
          <a:ext cx="1111250" cy="657225"/>
        </a:xfrm>
        <a:prstGeom prst="rect">
          <a:avLst/>
        </a:prstGeom>
        <a:noFill/>
        <a:ln w="9525">
          <a:noFill/>
          <a:miter lim="800000"/>
          <a:headEnd/>
          <a:tailEnd/>
        </a:ln>
      </xdr:spPr>
    </xdr:pic>
    <xdr:clientData/>
  </xdr:twoCellAnchor>
  <xdr:twoCellAnchor editAs="oneCell">
    <xdr:from>
      <xdr:col>0</xdr:col>
      <xdr:colOff>107156</xdr:colOff>
      <xdr:row>28</xdr:row>
      <xdr:rowOff>71437</xdr:rowOff>
    </xdr:from>
    <xdr:to>
      <xdr:col>0</xdr:col>
      <xdr:colOff>1218406</xdr:colOff>
      <xdr:row>30</xdr:row>
      <xdr:rowOff>109538</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3" cstate="print"/>
        <a:srcRect/>
        <a:stretch>
          <a:fillRect/>
        </a:stretch>
      </xdr:blipFill>
      <xdr:spPr bwMode="auto">
        <a:xfrm>
          <a:off x="107156" y="15823406"/>
          <a:ext cx="1111250" cy="6572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12</xdr:row>
      <xdr:rowOff>0</xdr:rowOff>
    </xdr:from>
    <xdr:ext cx="0" cy="9525"/>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0" y="3409950"/>
          <a:ext cx="0" cy="9525"/>
        </a:xfrm>
        <a:prstGeom prst="rect">
          <a:avLst/>
        </a:prstGeom>
        <a:noFill/>
        <a:ln w="9525">
          <a:noFill/>
          <a:miter lim="800000"/>
          <a:headEnd/>
          <a:tailEnd/>
        </a:ln>
      </xdr:spPr>
    </xdr:sp>
    <xdr:clientData/>
  </xdr:oneCellAnchor>
  <xdr:oneCellAnchor>
    <xdr:from>
      <xdr:col>1</xdr:col>
      <xdr:colOff>838200</xdr:colOff>
      <xdr:row>14</xdr:row>
      <xdr:rowOff>0</xdr:rowOff>
    </xdr:from>
    <xdr:ext cx="0" cy="9525"/>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2028825" y="3676650"/>
          <a:ext cx="0" cy="95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1</xdr:row>
      <xdr:rowOff>95250</xdr:rowOff>
    </xdr:from>
    <xdr:to>
      <xdr:col>0</xdr:col>
      <xdr:colOff>1254125</xdr:colOff>
      <xdr:row>3</xdr:row>
      <xdr:rowOff>149225</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cstate="print"/>
        <a:srcRect/>
        <a:stretch>
          <a:fillRect/>
        </a:stretch>
      </xdr:blipFill>
      <xdr:spPr bwMode="auto">
        <a:xfrm>
          <a:off x="142875" y="285750"/>
          <a:ext cx="1111250" cy="657225"/>
        </a:xfrm>
        <a:prstGeom prst="rect">
          <a:avLst/>
        </a:prstGeom>
        <a:noFill/>
        <a:ln w="9525">
          <a:noFill/>
          <a:miter lim="800000"/>
          <a:headEnd/>
          <a:tailEnd/>
        </a:ln>
      </xdr:spPr>
    </xdr:pic>
    <xdr:clientData/>
  </xdr:twoCellAnchor>
  <xdr:twoCellAnchor editAs="oneCell">
    <xdr:from>
      <xdr:col>0</xdr:col>
      <xdr:colOff>111125</xdr:colOff>
      <xdr:row>18</xdr:row>
      <xdr:rowOff>47625</xdr:rowOff>
    </xdr:from>
    <xdr:to>
      <xdr:col>0</xdr:col>
      <xdr:colOff>1222375</xdr:colOff>
      <xdr:row>20</xdr:row>
      <xdr:rowOff>101600</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cstate="print"/>
        <a:srcRect/>
        <a:stretch>
          <a:fillRect/>
        </a:stretch>
      </xdr:blipFill>
      <xdr:spPr bwMode="auto">
        <a:xfrm>
          <a:off x="111125" y="10223500"/>
          <a:ext cx="1111250" cy="657225"/>
        </a:xfrm>
        <a:prstGeom prst="rect">
          <a:avLst/>
        </a:prstGeom>
        <a:noFill/>
        <a:ln w="9525">
          <a:noFill/>
          <a:miter lim="800000"/>
          <a:headEnd/>
          <a:tailEnd/>
        </a:ln>
      </xdr:spPr>
    </xdr:pic>
    <xdr:clientData/>
  </xdr:twoCellAnchor>
  <xdr:twoCellAnchor editAs="oneCell">
    <xdr:from>
      <xdr:col>0</xdr:col>
      <xdr:colOff>79375</xdr:colOff>
      <xdr:row>28</xdr:row>
      <xdr:rowOff>142875</xdr:rowOff>
    </xdr:from>
    <xdr:to>
      <xdr:col>0</xdr:col>
      <xdr:colOff>1190625</xdr:colOff>
      <xdr:row>30</xdr:row>
      <xdr:rowOff>196851</xdr:rowOff>
    </xdr:to>
    <xdr:pic>
      <xdr:nvPicPr>
        <xdr:cNvPr id="11" name="10 Imagen" descr="https://admin.google.com/u/0/ac/images/logo.gif?uid=104844973405530559080&amp;service=google_gsuite">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1" cstate="print"/>
        <a:srcRect/>
        <a:stretch>
          <a:fillRect/>
        </a:stretch>
      </xdr:blipFill>
      <xdr:spPr bwMode="auto">
        <a:xfrm>
          <a:off x="79375" y="14970125"/>
          <a:ext cx="1111250" cy="657225"/>
        </a:xfrm>
        <a:prstGeom prst="rect">
          <a:avLst/>
        </a:prstGeom>
        <a:noFill/>
        <a:ln w="9525">
          <a:noFill/>
          <a:miter lim="800000"/>
          <a:headEnd/>
          <a:tailEnd/>
        </a:ln>
      </xdr:spPr>
    </xdr:pic>
    <xdr:clientData/>
  </xdr:twoCellAnchor>
  <xdr:twoCellAnchor>
    <xdr:from>
      <xdr:col>1</xdr:col>
      <xdr:colOff>751544</xdr:colOff>
      <xdr:row>32</xdr:row>
      <xdr:rowOff>301082</xdr:rowOff>
    </xdr:from>
    <xdr:to>
      <xdr:col>8</xdr:col>
      <xdr:colOff>789877</xdr:colOff>
      <xdr:row>52</xdr:row>
      <xdr:rowOff>151006</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7" name="Line 1">
          <a:extLst>
            <a:ext uri="{FF2B5EF4-FFF2-40B4-BE49-F238E27FC236}">
              <a16:creationId xmlns:a16="http://schemas.microsoft.com/office/drawing/2014/main" id="{00000000-0008-0000-0200-000007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83345</xdr:colOff>
      <xdr:row>1</xdr:row>
      <xdr:rowOff>71437</xdr:rowOff>
    </xdr:from>
    <xdr:to>
      <xdr:col>0</xdr:col>
      <xdr:colOff>1194595</xdr:colOff>
      <xdr:row>3</xdr:row>
      <xdr:rowOff>14287</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cstate="print"/>
        <a:srcRect/>
        <a:stretch>
          <a:fillRect/>
        </a:stretch>
      </xdr:blipFill>
      <xdr:spPr bwMode="auto">
        <a:xfrm>
          <a:off x="83345" y="261937"/>
          <a:ext cx="1111250" cy="657225"/>
        </a:xfrm>
        <a:prstGeom prst="rect">
          <a:avLst/>
        </a:prstGeom>
        <a:noFill/>
        <a:ln w="9525">
          <a:noFill/>
          <a:miter lim="800000"/>
          <a:headEnd/>
          <a:tailEnd/>
        </a:ln>
      </xdr:spPr>
    </xdr:pic>
    <xdr:clientData/>
  </xdr:twoCellAnchor>
  <xdr:twoCellAnchor editAs="oneCell">
    <xdr:from>
      <xdr:col>0</xdr:col>
      <xdr:colOff>59531</xdr:colOff>
      <xdr:row>18</xdr:row>
      <xdr:rowOff>178593</xdr:rowOff>
    </xdr:from>
    <xdr:to>
      <xdr:col>0</xdr:col>
      <xdr:colOff>1170781</xdr:colOff>
      <xdr:row>20</xdr:row>
      <xdr:rowOff>121443</xdr:rowOff>
    </xdr:to>
    <xdr:pic>
      <xdr:nvPicPr>
        <xdr:cNvPr id="12" name="11 Imagen" descr="https://admin.google.com/u/0/ac/images/logo.gif?uid=104844973405530559080&amp;service=google_gsuite">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cstate="print"/>
        <a:srcRect/>
        <a:stretch>
          <a:fillRect/>
        </a:stretch>
      </xdr:blipFill>
      <xdr:spPr bwMode="auto">
        <a:xfrm>
          <a:off x="59531" y="6655593"/>
          <a:ext cx="1111250" cy="657225"/>
        </a:xfrm>
        <a:prstGeom prst="rect">
          <a:avLst/>
        </a:prstGeom>
        <a:noFill/>
        <a:ln w="9525">
          <a:noFill/>
          <a:miter lim="800000"/>
          <a:headEnd/>
          <a:tailEnd/>
        </a:ln>
      </xdr:spPr>
    </xdr:pic>
    <xdr:clientData/>
  </xdr:twoCellAnchor>
  <xdr:twoCellAnchor editAs="oneCell">
    <xdr:from>
      <xdr:col>0</xdr:col>
      <xdr:colOff>95250</xdr:colOff>
      <xdr:row>28</xdr:row>
      <xdr:rowOff>154781</xdr:rowOff>
    </xdr:from>
    <xdr:to>
      <xdr:col>0</xdr:col>
      <xdr:colOff>1206500</xdr:colOff>
      <xdr:row>30</xdr:row>
      <xdr:rowOff>97631</xdr:rowOff>
    </xdr:to>
    <xdr:pic>
      <xdr:nvPicPr>
        <xdr:cNvPr id="13" name="12 Imagen" descr="https://admin.google.com/u/0/ac/images/logo.gif?uid=104844973405530559080&amp;service=google_gsuite">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cstate="print"/>
        <a:srcRect/>
        <a:stretch>
          <a:fillRect/>
        </a:stretch>
      </xdr:blipFill>
      <xdr:spPr bwMode="auto">
        <a:xfrm>
          <a:off x="95250" y="11334750"/>
          <a:ext cx="1111250" cy="657225"/>
        </a:xfrm>
        <a:prstGeom prst="rect">
          <a:avLst/>
        </a:prstGeom>
        <a:noFill/>
        <a:ln w="9525">
          <a:noFill/>
          <a:miter lim="800000"/>
          <a:headEnd/>
          <a:tailEnd/>
        </a:ln>
      </xdr:spPr>
    </xdr:pic>
    <xdr:clientData/>
  </xdr:twoCellAnchor>
  <xdr:twoCellAnchor>
    <xdr:from>
      <xdr:col>1</xdr:col>
      <xdr:colOff>247649</xdr:colOff>
      <xdr:row>33</xdr:row>
      <xdr:rowOff>95250</xdr:rowOff>
    </xdr:from>
    <xdr:to>
      <xdr:col>8</xdr:col>
      <xdr:colOff>657224</xdr:colOff>
      <xdr:row>57</xdr:row>
      <xdr:rowOff>19050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1357312</xdr:colOff>
      <xdr:row>31</xdr:row>
      <xdr:rowOff>173830</xdr:rowOff>
    </xdr:from>
    <xdr:to>
      <xdr:col>9</xdr:col>
      <xdr:colOff>11905</xdr:colOff>
      <xdr:row>52</xdr:row>
      <xdr:rowOff>28574</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23813</xdr:colOff>
      <xdr:row>18</xdr:row>
      <xdr:rowOff>119063</xdr:rowOff>
    </xdr:from>
    <xdr:to>
      <xdr:col>0</xdr:col>
      <xdr:colOff>1135063</xdr:colOff>
      <xdr:row>20</xdr:row>
      <xdr:rowOff>157163</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cstate="print"/>
        <a:srcRect/>
        <a:stretch>
          <a:fillRect/>
        </a:stretch>
      </xdr:blipFill>
      <xdr:spPr bwMode="auto">
        <a:xfrm>
          <a:off x="23813" y="10263188"/>
          <a:ext cx="1111250" cy="657225"/>
        </a:xfrm>
        <a:prstGeom prst="rect">
          <a:avLst/>
        </a:prstGeom>
        <a:noFill/>
        <a:ln w="9525">
          <a:noFill/>
          <a:miter lim="800000"/>
          <a:headEnd/>
          <a:tailEnd/>
        </a:ln>
      </xdr:spPr>
    </xdr:pic>
    <xdr:clientData/>
  </xdr:twoCellAnchor>
  <xdr:twoCellAnchor editAs="oneCell">
    <xdr:from>
      <xdr:col>0</xdr:col>
      <xdr:colOff>59531</xdr:colOff>
      <xdr:row>27</xdr:row>
      <xdr:rowOff>142875</xdr:rowOff>
    </xdr:from>
    <xdr:to>
      <xdr:col>0</xdr:col>
      <xdr:colOff>1170781</xdr:colOff>
      <xdr:row>29</xdr:row>
      <xdr:rowOff>180974</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2" cstate="print"/>
        <a:srcRect/>
        <a:stretch>
          <a:fillRect/>
        </a:stretch>
      </xdr:blipFill>
      <xdr:spPr bwMode="auto">
        <a:xfrm>
          <a:off x="59531" y="14918531"/>
          <a:ext cx="1111250" cy="657225"/>
        </a:xfrm>
        <a:prstGeom prst="rect">
          <a:avLst/>
        </a:prstGeom>
        <a:noFill/>
        <a:ln w="9525">
          <a:noFill/>
          <a:miter lim="800000"/>
          <a:headEnd/>
          <a:tailEnd/>
        </a:ln>
      </xdr:spPr>
    </xdr:pic>
    <xdr:clientData/>
  </xdr:twoCellAnchor>
  <xdr:twoCellAnchor editAs="oneCell">
    <xdr:from>
      <xdr:col>0</xdr:col>
      <xdr:colOff>107156</xdr:colOff>
      <xdr:row>1</xdr:row>
      <xdr:rowOff>71437</xdr:rowOff>
    </xdr:from>
    <xdr:to>
      <xdr:col>0</xdr:col>
      <xdr:colOff>1218406</xdr:colOff>
      <xdr:row>3</xdr:row>
      <xdr:rowOff>109537</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cstate="print"/>
        <a:srcRect/>
        <a:stretch>
          <a:fillRect/>
        </a:stretch>
      </xdr:blipFill>
      <xdr:spPr bwMode="auto">
        <a:xfrm>
          <a:off x="107156" y="261937"/>
          <a:ext cx="1111250" cy="6572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1095375</xdr:colOff>
      <xdr:row>32</xdr:row>
      <xdr:rowOff>276225</xdr:rowOff>
    </xdr:from>
    <xdr:to>
      <xdr:col>8</xdr:col>
      <xdr:colOff>1071562</xdr:colOff>
      <xdr:row>54</xdr:row>
      <xdr:rowOff>0</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142875</xdr:colOff>
      <xdr:row>1</xdr:row>
      <xdr:rowOff>119062</xdr:rowOff>
    </xdr:from>
    <xdr:to>
      <xdr:col>0</xdr:col>
      <xdr:colOff>1254125</xdr:colOff>
      <xdr:row>3</xdr:row>
      <xdr:rowOff>157162</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cstate="print"/>
        <a:srcRect/>
        <a:stretch>
          <a:fillRect/>
        </a:stretch>
      </xdr:blipFill>
      <xdr:spPr bwMode="auto">
        <a:xfrm>
          <a:off x="142875" y="309562"/>
          <a:ext cx="1111250" cy="657225"/>
        </a:xfrm>
        <a:prstGeom prst="rect">
          <a:avLst/>
        </a:prstGeom>
        <a:noFill/>
        <a:ln w="9525">
          <a:noFill/>
          <a:miter lim="800000"/>
          <a:headEnd/>
          <a:tailEnd/>
        </a:ln>
      </xdr:spPr>
    </xdr:pic>
    <xdr:clientData/>
  </xdr:twoCellAnchor>
  <xdr:twoCellAnchor editAs="oneCell">
    <xdr:from>
      <xdr:col>0</xdr:col>
      <xdr:colOff>95250</xdr:colOff>
      <xdr:row>28</xdr:row>
      <xdr:rowOff>119063</xdr:rowOff>
    </xdr:from>
    <xdr:to>
      <xdr:col>0</xdr:col>
      <xdr:colOff>1206500</xdr:colOff>
      <xdr:row>30</xdr:row>
      <xdr:rowOff>157163</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2" cstate="print"/>
        <a:srcRect/>
        <a:stretch>
          <a:fillRect/>
        </a:stretch>
      </xdr:blipFill>
      <xdr:spPr bwMode="auto">
        <a:xfrm>
          <a:off x="95250" y="15097126"/>
          <a:ext cx="1111250" cy="657225"/>
        </a:xfrm>
        <a:prstGeom prst="rect">
          <a:avLst/>
        </a:prstGeom>
        <a:noFill/>
        <a:ln w="9525">
          <a:noFill/>
          <a:miter lim="800000"/>
          <a:headEnd/>
          <a:tailEnd/>
        </a:ln>
      </xdr:spPr>
    </xdr:pic>
    <xdr:clientData/>
  </xdr:twoCellAnchor>
  <xdr:twoCellAnchor editAs="oneCell">
    <xdr:from>
      <xdr:col>0</xdr:col>
      <xdr:colOff>130969</xdr:colOff>
      <xdr:row>18</xdr:row>
      <xdr:rowOff>154781</xdr:rowOff>
    </xdr:from>
    <xdr:to>
      <xdr:col>0</xdr:col>
      <xdr:colOff>1242219</xdr:colOff>
      <xdr:row>20</xdr:row>
      <xdr:rowOff>192881</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cstate="print"/>
        <a:srcRect/>
        <a:stretch>
          <a:fillRect/>
        </a:stretch>
      </xdr:blipFill>
      <xdr:spPr bwMode="auto">
        <a:xfrm>
          <a:off x="130969" y="10358437"/>
          <a:ext cx="1111250" cy="6572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17</xdr:row>
      <xdr:rowOff>0</xdr:rowOff>
    </xdr:from>
    <xdr:to>
      <xdr:col>7</xdr:col>
      <xdr:colOff>9525</xdr:colOff>
      <xdr:row>17</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flipH="1" flipV="1">
          <a:off x="7970520" y="61341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0</xdr:rowOff>
    </xdr:from>
    <xdr:to>
      <xdr:col>1</xdr:col>
      <xdr:colOff>276225</xdr:colOff>
      <xdr:row>4</xdr:row>
      <xdr:rowOff>190500</xdr:rowOff>
    </xdr:to>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24" t="3728" r="62392" b="88242"/>
        <a:stretch/>
      </xdr:blipFill>
      <xdr:spPr bwMode="auto">
        <a:xfrm>
          <a:off x="0" y="180975"/>
          <a:ext cx="2857500" cy="742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17</xdr:row>
      <xdr:rowOff>114300</xdr:rowOff>
    </xdr:from>
    <xdr:to>
      <xdr:col>1</xdr:col>
      <xdr:colOff>238125</xdr:colOff>
      <xdr:row>21</xdr:row>
      <xdr:rowOff>47626</xdr:rowOff>
    </xdr:to>
    <xdr:pic>
      <xdr:nvPicPr>
        <xdr:cNvPr id="4" name="Imagen 3">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24" t="3728" r="62392" b="88242"/>
        <a:stretch/>
      </xdr:blipFill>
      <xdr:spPr bwMode="auto">
        <a:xfrm>
          <a:off x="0" y="6134100"/>
          <a:ext cx="2819400" cy="895351"/>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503464</xdr:colOff>
      <xdr:row>39</xdr:row>
      <xdr:rowOff>108856</xdr:rowOff>
    </xdr:from>
    <xdr:to>
      <xdr:col>9</xdr:col>
      <xdr:colOff>1183820</xdr:colOff>
      <xdr:row>66</xdr:row>
      <xdr:rowOff>27213</xdr:rowOff>
    </xdr:to>
    <xdr:graphicFrame macro="">
      <xdr:nvGraphicFramePr>
        <xdr:cNvPr id="5" name="Gráfico 4" descr="MEDICION INDICADOR&#10;">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0.06588</cdr:x>
      <cdr:y>0.87298</cdr:y>
    </cdr:from>
    <cdr:to>
      <cdr:x>0.19174</cdr:x>
      <cdr:y>0.91532</cdr:y>
    </cdr:to>
    <cdr:sp macro="" textlink="">
      <cdr:nvSpPr>
        <cdr:cNvPr id="2" name="CuadroTexto 1"/>
        <cdr:cNvSpPr txBox="1"/>
      </cdr:nvSpPr>
      <cdr:spPr>
        <a:xfrm xmlns:a="http://schemas.openxmlformats.org/drawingml/2006/main">
          <a:off x="455839" y="3086100"/>
          <a:ext cx="870857" cy="149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0.07178</cdr:x>
      <cdr:y>0.84988</cdr:y>
    </cdr:from>
    <cdr:to>
      <cdr:x>0.2685</cdr:x>
      <cdr:y>0.92361</cdr:y>
    </cdr:to>
    <cdr:sp macro="" textlink="">
      <cdr:nvSpPr>
        <cdr:cNvPr id="3" name="CuadroTexto 2"/>
        <cdr:cNvSpPr txBox="1"/>
      </cdr:nvSpPr>
      <cdr:spPr>
        <a:xfrm xmlns:a="http://schemas.openxmlformats.org/drawingml/2006/main">
          <a:off x="587496" y="3027571"/>
          <a:ext cx="1610057" cy="262637"/>
        </a:xfrm>
        <a:prstGeom xmlns:a="http://schemas.openxmlformats.org/drawingml/2006/main" prst="rect">
          <a:avLst/>
        </a:prstGeom>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pPr algn="ctr"/>
          <a:r>
            <a:rPr lang="es-CO" sz="1100"/>
            <a:t>30/03/2025</a:t>
          </a:r>
        </a:p>
      </cdr:txBody>
    </cdr:sp>
  </cdr:relSizeAnchor>
  <cdr:relSizeAnchor xmlns:cdr="http://schemas.openxmlformats.org/drawingml/2006/chartDrawing">
    <cdr:from>
      <cdr:x>0.22911</cdr:x>
      <cdr:y>0.86528</cdr:y>
    </cdr:from>
    <cdr:to>
      <cdr:x>0.33923</cdr:x>
      <cdr:y>0.91147</cdr:y>
    </cdr:to>
    <cdr:sp macro="" textlink="">
      <cdr:nvSpPr>
        <cdr:cNvPr id="4" name="CuadroTexto 3"/>
        <cdr:cNvSpPr txBox="1"/>
      </cdr:nvSpPr>
      <cdr:spPr>
        <a:xfrm xmlns:a="http://schemas.openxmlformats.org/drawingml/2006/main">
          <a:off x="1585232" y="3058886"/>
          <a:ext cx="762000" cy="1632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0.30341</cdr:x>
      <cdr:y>0.85103</cdr:y>
    </cdr:from>
    <cdr:to>
      <cdr:x>0.49763</cdr:x>
      <cdr:y>0.92743</cdr:y>
    </cdr:to>
    <cdr:sp macro="" textlink="">
      <cdr:nvSpPr>
        <cdr:cNvPr id="7" name="CuadroTexto 6"/>
        <cdr:cNvSpPr txBox="1"/>
      </cdr:nvSpPr>
      <cdr:spPr>
        <a:xfrm xmlns:a="http://schemas.openxmlformats.org/drawingml/2006/main">
          <a:off x="2483304" y="3031668"/>
          <a:ext cx="1589687" cy="272147"/>
        </a:xfrm>
        <a:prstGeom xmlns:a="http://schemas.openxmlformats.org/drawingml/2006/main" prst="rect">
          <a:avLst/>
        </a:prstGeom>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pPr algn="ctr"/>
          <a:r>
            <a:rPr lang="es-CO" sz="1100"/>
            <a:t>30/06/2025</a:t>
          </a:r>
        </a:p>
      </cdr:txBody>
    </cdr:sp>
  </cdr:relSizeAnchor>
  <cdr:relSizeAnchor xmlns:cdr="http://schemas.openxmlformats.org/drawingml/2006/chartDrawing">
    <cdr:from>
      <cdr:x>0.53616</cdr:x>
      <cdr:y>0.84721</cdr:y>
    </cdr:from>
    <cdr:to>
      <cdr:x>0.734</cdr:x>
      <cdr:y>0.92361</cdr:y>
    </cdr:to>
    <cdr:sp macro="" textlink="">
      <cdr:nvSpPr>
        <cdr:cNvPr id="9" name="CuadroTexto 8"/>
        <cdr:cNvSpPr txBox="1"/>
      </cdr:nvSpPr>
      <cdr:spPr>
        <a:xfrm xmlns:a="http://schemas.openxmlformats.org/drawingml/2006/main">
          <a:off x="4388304" y="3018059"/>
          <a:ext cx="1619249" cy="272149"/>
        </a:xfrm>
        <a:prstGeom xmlns:a="http://schemas.openxmlformats.org/drawingml/2006/main" prst="rect">
          <a:avLst/>
        </a:prstGeom>
      </cdr:spPr>
      <cdr:style>
        <a:lnRef xmlns:a="http://schemas.openxmlformats.org/drawingml/2006/main" idx="2">
          <a:schemeClr val="accent2"/>
        </a:lnRef>
        <a:fillRef xmlns:a="http://schemas.openxmlformats.org/drawingml/2006/main" idx="1">
          <a:schemeClr val="lt1"/>
        </a:fillRef>
        <a:effectRef xmlns:a="http://schemas.openxmlformats.org/drawingml/2006/main" idx="0">
          <a:schemeClr val="accent2"/>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pPr algn="ctr"/>
          <a:r>
            <a:rPr lang="es-CO" sz="1100"/>
            <a:t>30/09/2025</a:t>
          </a:r>
        </a:p>
      </cdr:txBody>
    </cdr:sp>
  </cdr:relSizeAnchor>
  <cdr:relSizeAnchor xmlns:cdr="http://schemas.openxmlformats.org/drawingml/2006/chartDrawing">
    <cdr:from>
      <cdr:x>0.76891</cdr:x>
      <cdr:y>0.84721</cdr:y>
    </cdr:from>
    <cdr:to>
      <cdr:x>0.96343</cdr:x>
      <cdr:y>0.91979</cdr:y>
    </cdr:to>
    <cdr:sp macro="" textlink="">
      <cdr:nvSpPr>
        <cdr:cNvPr id="10" name="CuadroTexto 9"/>
        <cdr:cNvSpPr txBox="1"/>
      </cdr:nvSpPr>
      <cdr:spPr>
        <a:xfrm xmlns:a="http://schemas.openxmlformats.org/drawingml/2006/main">
          <a:off x="6293305" y="3018059"/>
          <a:ext cx="1592036" cy="258542"/>
        </a:xfrm>
        <a:prstGeom xmlns:a="http://schemas.openxmlformats.org/drawingml/2006/main" prst="rect">
          <a:avLst/>
        </a:prstGeom>
      </cdr:spPr>
      <cdr:style>
        <a:lnRef xmlns:a="http://schemas.openxmlformats.org/drawingml/2006/main" idx="2">
          <a:schemeClr val="accent2"/>
        </a:lnRef>
        <a:fillRef xmlns:a="http://schemas.openxmlformats.org/drawingml/2006/main" idx="1">
          <a:schemeClr val="lt1"/>
        </a:fillRef>
        <a:effectRef xmlns:a="http://schemas.openxmlformats.org/drawingml/2006/main" idx="0">
          <a:schemeClr val="accent2"/>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a:r>
            <a:rPr lang="es-CO" sz="1100"/>
            <a:t>30/12/2025</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H="1" flipV="1">
          <a:off x="7372350"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163286</xdr:colOff>
      <xdr:row>32</xdr:row>
      <xdr:rowOff>104775</xdr:rowOff>
    </xdr:from>
    <xdr:to>
      <xdr:col>8</xdr:col>
      <xdr:colOff>1156607</xdr:colOff>
      <xdr:row>52</xdr:row>
      <xdr:rowOff>54429</xdr:rowOff>
    </xdr:to>
    <xdr:graphicFrame macro="">
      <xdr:nvGraphicFramePr>
        <xdr:cNvPr id="6" name="Gráfico 6">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163285</xdr:colOff>
      <xdr:row>1</xdr:row>
      <xdr:rowOff>122464</xdr:rowOff>
    </xdr:from>
    <xdr:to>
      <xdr:col>0</xdr:col>
      <xdr:colOff>1274535</xdr:colOff>
      <xdr:row>3</xdr:row>
      <xdr:rowOff>180975</xdr:rowOff>
    </xdr:to>
    <xdr:pic>
      <xdr:nvPicPr>
        <xdr:cNvPr id="7" name="6 Imagen" descr="https://admin.google.com/u/0/ac/images/logo.gif?uid=104844973405530559080&amp;service=google_gsuite">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2" cstate="print"/>
        <a:srcRect/>
        <a:stretch>
          <a:fillRect/>
        </a:stretch>
      </xdr:blipFill>
      <xdr:spPr bwMode="auto">
        <a:xfrm>
          <a:off x="163285" y="312964"/>
          <a:ext cx="1111250" cy="657225"/>
        </a:xfrm>
        <a:prstGeom prst="rect">
          <a:avLst/>
        </a:prstGeom>
        <a:noFill/>
        <a:ln w="9525">
          <a:noFill/>
          <a:miter lim="800000"/>
          <a:headEnd/>
          <a:tailEnd/>
        </a:ln>
      </xdr:spPr>
    </xdr:pic>
    <xdr:clientData/>
  </xdr:twoCellAnchor>
  <xdr:twoCellAnchor editAs="oneCell">
    <xdr:from>
      <xdr:col>0</xdr:col>
      <xdr:colOff>136071</xdr:colOff>
      <xdr:row>18</xdr:row>
      <xdr:rowOff>81643</xdr:rowOff>
    </xdr:from>
    <xdr:to>
      <xdr:col>0</xdr:col>
      <xdr:colOff>1247321</xdr:colOff>
      <xdr:row>20</xdr:row>
      <xdr:rowOff>140154</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2" cstate="print"/>
        <a:srcRect/>
        <a:stretch>
          <a:fillRect/>
        </a:stretch>
      </xdr:blipFill>
      <xdr:spPr bwMode="auto">
        <a:xfrm>
          <a:off x="136071" y="10259786"/>
          <a:ext cx="1111250" cy="657225"/>
        </a:xfrm>
        <a:prstGeom prst="rect">
          <a:avLst/>
        </a:prstGeom>
        <a:noFill/>
        <a:ln w="9525">
          <a:noFill/>
          <a:miter lim="800000"/>
          <a:headEnd/>
          <a:tailEnd/>
        </a:ln>
      </xdr:spPr>
    </xdr:pic>
    <xdr:clientData/>
  </xdr:twoCellAnchor>
  <xdr:twoCellAnchor editAs="oneCell">
    <xdr:from>
      <xdr:col>0</xdr:col>
      <xdr:colOff>136072</xdr:colOff>
      <xdr:row>28</xdr:row>
      <xdr:rowOff>122465</xdr:rowOff>
    </xdr:from>
    <xdr:to>
      <xdr:col>0</xdr:col>
      <xdr:colOff>1247322</xdr:colOff>
      <xdr:row>30</xdr:row>
      <xdr:rowOff>180976</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2" cstate="print"/>
        <a:srcRect/>
        <a:stretch>
          <a:fillRect/>
        </a:stretch>
      </xdr:blipFill>
      <xdr:spPr bwMode="auto">
        <a:xfrm>
          <a:off x="136072" y="15090322"/>
          <a:ext cx="1111250" cy="6572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flipV="1">
          <a:off x="7372350"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163286</xdr:colOff>
      <xdr:row>32</xdr:row>
      <xdr:rowOff>104775</xdr:rowOff>
    </xdr:from>
    <xdr:to>
      <xdr:col>8</xdr:col>
      <xdr:colOff>1156607</xdr:colOff>
      <xdr:row>52</xdr:row>
      <xdr:rowOff>54429</xdr:rowOff>
    </xdr:to>
    <xdr:graphicFrame macro="">
      <xdr:nvGraphicFramePr>
        <xdr:cNvPr id="3" name="Gráfico 6">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163285</xdr:colOff>
      <xdr:row>1</xdr:row>
      <xdr:rowOff>122464</xdr:rowOff>
    </xdr:from>
    <xdr:to>
      <xdr:col>0</xdr:col>
      <xdr:colOff>1274535</xdr:colOff>
      <xdr:row>3</xdr:row>
      <xdr:rowOff>180975</xdr:rowOff>
    </xdr:to>
    <xdr:pic>
      <xdr:nvPicPr>
        <xdr:cNvPr id="4" name="6 Imagen" descr="https://admin.google.com/u/0/ac/images/logo.gif?uid=104844973405530559080&amp;service=google_gsuite">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rcRect/>
        <a:stretch>
          <a:fillRect/>
        </a:stretch>
      </xdr:blipFill>
      <xdr:spPr bwMode="auto">
        <a:xfrm>
          <a:off x="163285" y="312964"/>
          <a:ext cx="1111250" cy="668111"/>
        </a:xfrm>
        <a:prstGeom prst="rect">
          <a:avLst/>
        </a:prstGeom>
        <a:noFill/>
        <a:ln w="9525">
          <a:noFill/>
          <a:miter lim="800000"/>
          <a:headEnd/>
          <a:tailEnd/>
        </a:ln>
      </xdr:spPr>
    </xdr:pic>
    <xdr:clientData/>
  </xdr:twoCellAnchor>
  <xdr:twoCellAnchor editAs="oneCell">
    <xdr:from>
      <xdr:col>0</xdr:col>
      <xdr:colOff>136071</xdr:colOff>
      <xdr:row>18</xdr:row>
      <xdr:rowOff>81643</xdr:rowOff>
    </xdr:from>
    <xdr:to>
      <xdr:col>0</xdr:col>
      <xdr:colOff>1247321</xdr:colOff>
      <xdr:row>20</xdr:row>
      <xdr:rowOff>140154</xdr:rowOff>
    </xdr:to>
    <xdr:pic>
      <xdr:nvPicPr>
        <xdr:cNvPr id="5" name="7 Imagen" descr="https://admin.google.com/u/0/ac/images/logo.gif?uid=104844973405530559080&amp;service=google_gsuite">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2" cstate="print"/>
        <a:srcRect/>
        <a:stretch>
          <a:fillRect/>
        </a:stretch>
      </xdr:blipFill>
      <xdr:spPr bwMode="auto">
        <a:xfrm>
          <a:off x="136071" y="10235293"/>
          <a:ext cx="1111250" cy="668111"/>
        </a:xfrm>
        <a:prstGeom prst="rect">
          <a:avLst/>
        </a:prstGeom>
        <a:noFill/>
        <a:ln w="9525">
          <a:noFill/>
          <a:miter lim="800000"/>
          <a:headEnd/>
          <a:tailEnd/>
        </a:ln>
      </xdr:spPr>
    </xdr:pic>
    <xdr:clientData/>
  </xdr:twoCellAnchor>
  <xdr:twoCellAnchor editAs="oneCell">
    <xdr:from>
      <xdr:col>0</xdr:col>
      <xdr:colOff>136072</xdr:colOff>
      <xdr:row>28</xdr:row>
      <xdr:rowOff>122465</xdr:rowOff>
    </xdr:from>
    <xdr:to>
      <xdr:col>0</xdr:col>
      <xdr:colOff>1247322</xdr:colOff>
      <xdr:row>30</xdr:row>
      <xdr:rowOff>180976</xdr:rowOff>
    </xdr:to>
    <xdr:pic>
      <xdr:nvPicPr>
        <xdr:cNvPr id="6" name="8 Imagen" descr="https://admin.google.com/u/0/ac/images/logo.gif?uid=104844973405530559080&amp;service=google_gsuite">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2" cstate="print"/>
        <a:srcRect/>
        <a:stretch>
          <a:fillRect/>
        </a:stretch>
      </xdr:blipFill>
      <xdr:spPr bwMode="auto">
        <a:xfrm>
          <a:off x="136072" y="15086240"/>
          <a:ext cx="1111250" cy="66811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CONCURSOS%20DE%20MERITOS\Licitaciones\LOTERIA%20DE%20BOGOTA\CONTRATACION%20DIRECTA%202007\CALIFICACION\CALIFICACION%20FINAL%20LOTER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clientes\Documents%20and%20Settings\glijer\Configuraci&#243;n%20local\Archivos%20temporales%20de%20Internet\OLK21DE\CUADRO%20RESUMEN%20-%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01\DOCUMENTOS%20TECNICO%20-%20COMERCIAL\CONTRATACION%20ASEGURADORAS\ENTIDADES%20ESTATALES\METROVIVIENDA\PROCESO%20SEGUROS%202010\CUADRO%20RESUMEN%20-%202010%20METROVIVIENDA%20QB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RIDICA"/>
      <sheetName val="FINANCIERA"/>
      <sheetName val="1 PARTICIPANTES"/>
      <sheetName val="2 CRITERIOS"/>
      <sheetName val="3 TRDM AMP OB"/>
      <sheetName val="4 TRDM AMP AD"/>
      <sheetName val="5 TRDM CLA OB"/>
      <sheetName val="6 TRDM CLA AD"/>
      <sheetName val="7 TRDM VLR1"/>
      <sheetName val="8 AU AMP OB"/>
      <sheetName val="9 AU AMP AD"/>
      <sheetName val="10 AU CLA OB"/>
      <sheetName val="11 AU CLA AD"/>
      <sheetName val="12 AU VLR"/>
      <sheetName val="13 SO AMP OB"/>
      <sheetName val="14 SO VLR"/>
      <sheetName val="15 TV AMP OB"/>
      <sheetName val="16 TV CLA OB"/>
      <sheetName val="17 TV CLA AD"/>
      <sheetName val="18 TV VLR"/>
      <sheetName val="19 MN AMP OB"/>
      <sheetName val="20 MN CLA OB"/>
      <sheetName val="21 MN CLA AD"/>
      <sheetName val="22 MN VLR"/>
      <sheetName val="23 RCE AMP OB"/>
      <sheetName val="24 RCE AMP AD"/>
      <sheetName val="25 RCE CLA OB"/>
      <sheetName val="26 RCE CLA AD"/>
      <sheetName val="27 RCE VLR"/>
      <sheetName val="28 RCSP AMP OB"/>
      <sheetName val="29 RCSP AMP AD"/>
      <sheetName val="30 RCSP CLA OB"/>
      <sheetName val="31 RCSP CLA AD"/>
      <sheetName val="32 RCSP VLR"/>
      <sheetName val="33 VGD AMP OB"/>
      <sheetName val="34 VGD AMP AD"/>
      <sheetName val="35 VGD CLA OB"/>
      <sheetName val="37 VGD VLR"/>
      <sheetName val="38 IND AMP OB"/>
      <sheetName val="39 IND AMP AD"/>
      <sheetName val="40 IND CLA OB"/>
      <sheetName val="41 IND CLA AD"/>
      <sheetName val="41 IND VLR"/>
      <sheetName val="42  VGE  AMP OB"/>
      <sheetName val="43 VGE AMP AD"/>
      <sheetName val="44  VGE CLA OB"/>
      <sheetName val="46 VGE VLR"/>
      <sheetName val="47 SIN"/>
      <sheetName val="48 RESUMEN GENERAL"/>
      <sheetName val="49 MAYORES PUNTAJ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perado_Hoja1"/>
      <sheetName val="RESUMEN TASA UNICA"/>
      <sheetName val="RIESGOS"/>
      <sheetName val="COBERTURAS"/>
      <sheetName val="CUADRO RESUMEN"/>
      <sheetName val="Info"/>
      <sheetName val="P Y G FINANCIERO"/>
      <sheetName val="Rea"/>
      <sheetName val="P&amp;G"/>
      <sheetName val="% Pérdida"/>
    </sheetNames>
    <sheetDataSet>
      <sheetData sheetId="0" refreshError="1"/>
      <sheetData sheetId="1" refreshError="1"/>
      <sheetData sheetId="2" refreshError="1"/>
      <sheetData sheetId="3" refreshError="1"/>
      <sheetData sheetId="4" refreshError="1">
        <row r="13">
          <cell r="L13" t="str">
            <v>-  TERREMOTO, TEMBLOR, ERUPCIÓN VOLCANICA, MAREMOTO, TSUNAMI:  1% SOBRE DE LA PERDIDA, SIN MINIMO</v>
          </cell>
        </row>
        <row r="14">
          <cell r="L14" t="str">
            <v>- AMCCoPH AMIT (INCLUYENDO SABOTAJE Y TERRORISMO): 1% SOBRE EL VALOR DE LA PERDIDA, SIN MINIMO</v>
          </cell>
        </row>
        <row r="15">
          <cell r="L15" t="str">
            <v>- HURTO Y HURTO CALIFICADO PARA CUALQUIER BIEN: SIN DEDUCIBLE</v>
          </cell>
        </row>
        <row r="16">
          <cell r="L16" t="str">
            <v xml:space="preserve">- DAÑO INTERNO EN EQUIPOS ELECTRICOS Y ELECTRONICOS: SIN DEDUCIBLE </v>
          </cell>
        </row>
        <row r="18">
          <cell r="L18" t="str">
            <v>- DEMAS EVENTOS: SIN DEDUCIBLE</v>
          </cell>
        </row>
        <row r="24">
          <cell r="L24" t="str">
            <v>- TODO DAÑO O PERDIDA DE CELULARES, AVANTELES, BEEPERS, RADIOTELEFONOS Y DEMAS EQUIPOS PORTATILES DE COMUNICACIÓN, CUALQUIERA SEA SU TECNOLOGIA: SIN DEDUCIBLE</v>
          </cell>
        </row>
      </sheetData>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perado_Hoja1"/>
      <sheetName val="CUADRO PRESENTACION"/>
      <sheetName val="RIESGOS"/>
      <sheetName val="COBERTURAS"/>
      <sheetName val="CUADRO RESUMEN"/>
      <sheetName val="Info"/>
      <sheetName val="P Y G FINANCIERO"/>
      <sheetName val="Rea"/>
      <sheetName val="P&amp;G"/>
      <sheetName val="% Pérdida"/>
    </sheetNames>
    <sheetDataSet>
      <sheetData sheetId="0" refreshError="1"/>
      <sheetData sheetId="1" refreshError="1"/>
      <sheetData sheetId="2" refreshError="1"/>
      <sheetData sheetId="3" refreshError="1"/>
      <sheetData sheetId="4" refreshError="1">
        <row r="21">
          <cell r="L21" t="str">
            <v>-  TERREMOTO, TEMBLOR, ERUPCIÓN VOLCANICA:  SIN DEDUCIBLE</v>
          </cell>
        </row>
        <row r="22">
          <cell r="L22" t="str">
            <v>-  AMCCoPH AMIT, TERRORISMO  Y SABOTAJE: SIN DEDUCIBLE</v>
          </cell>
        </row>
        <row r="23">
          <cell r="L23" t="str">
            <v>-  HURTO CALIFICADO Y HURTO SIMPLE PARA CUALQUIER BIENES DIFERENTES A EQUIPOS ELECTRICOS Y ELECTRONICOS Y MAQUINARIA: SIN DEDUCIBLE</v>
          </cell>
        </row>
        <row r="24">
          <cell r="L24" t="str">
            <v>-  DEMAS EVENTOS PARA CUALQUIER BIENES DIFERENTES A EQUIPOS ELECTRICOS Y ELECTRONICOS Y MAQUINARIA: SIN DEDUCIBLE</v>
          </cell>
        </row>
        <row r="25">
          <cell r="L25" t="str">
            <v>-  HURTO CALIFICADO Y HURTO SIMPLE DE EQUIPOS ELECTRICOS Y ELECTRONICOS (EXCEPTO CELULARES, AVANTELES, BEEPERS, RADIOTELÉFONOS Y DEMÁS EQUIPOS PORTATILES DE COMUNICACIÓN, CUALQUIER TECNOLOGIA): SIN DEDUCIBLE</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R55"/>
  <sheetViews>
    <sheetView topLeftCell="A27" zoomScale="81" zoomScaleNormal="130" workbookViewId="0">
      <selection activeCell="G28" sqref="G28"/>
    </sheetView>
  </sheetViews>
  <sheetFormatPr baseColWidth="10" defaultRowHeight="12.75" x14ac:dyDescent="0.2"/>
  <cols>
    <col min="1" max="1" width="20.5703125" style="2" customWidth="1"/>
    <col min="2" max="2" width="11.42578125" style="2" customWidth="1"/>
    <col min="3" max="3" width="25.7109375" style="2" bestFit="1" customWidth="1"/>
    <col min="4" max="4" width="20.140625" style="2" bestFit="1" customWidth="1"/>
    <col min="5" max="5" width="11.42578125" style="2" customWidth="1"/>
    <col min="6" max="6" width="21.140625" style="2" customWidth="1"/>
    <col min="7" max="7" width="20.85546875" style="2" customWidth="1"/>
    <col min="8" max="8" width="19.5703125" style="2" customWidth="1"/>
    <col min="9" max="9" width="21.5703125" style="2" customWidth="1"/>
    <col min="10" max="10" width="15.140625" style="2" customWidth="1"/>
    <col min="11" max="13" width="11.42578125" style="2" hidden="1" customWidth="1"/>
    <col min="14" max="14" width="15.7109375" style="2" bestFit="1"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69"/>
      <c r="B1" s="370"/>
      <c r="C1" s="370"/>
      <c r="D1" s="370"/>
      <c r="E1" s="370"/>
      <c r="F1" s="370"/>
      <c r="G1" s="370"/>
      <c r="H1" s="370"/>
      <c r="I1" s="370"/>
      <c r="J1" s="371"/>
      <c r="K1" s="1" t="s">
        <v>0</v>
      </c>
      <c r="L1" s="1" t="s">
        <v>1</v>
      </c>
      <c r="M1" s="1" t="s">
        <v>2</v>
      </c>
      <c r="P1" s="3" t="s">
        <v>3</v>
      </c>
    </row>
    <row r="2" spans="1:18" ht="24.6" customHeight="1" x14ac:dyDescent="0.2">
      <c r="A2" s="315"/>
      <c r="B2" s="318" t="s">
        <v>4</v>
      </c>
      <c r="C2" s="319"/>
      <c r="D2" s="319"/>
      <c r="E2" s="319"/>
      <c r="F2" s="319"/>
      <c r="G2" s="319"/>
      <c r="H2" s="320"/>
      <c r="I2" s="324" t="s">
        <v>882</v>
      </c>
      <c r="J2" s="325"/>
      <c r="K2" s="1" t="s">
        <v>6</v>
      </c>
      <c r="L2" s="1" t="s">
        <v>7</v>
      </c>
      <c r="M2" s="1" t="s">
        <v>8</v>
      </c>
      <c r="P2" s="3" t="s">
        <v>9</v>
      </c>
    </row>
    <row r="3" spans="1:18" ht="24.6" customHeight="1" x14ac:dyDescent="0.2">
      <c r="A3" s="316"/>
      <c r="B3" s="321"/>
      <c r="C3" s="322"/>
      <c r="D3" s="322"/>
      <c r="E3" s="322"/>
      <c r="F3" s="322"/>
      <c r="G3" s="322"/>
      <c r="H3" s="323"/>
      <c r="I3" s="326" t="s">
        <v>10</v>
      </c>
      <c r="J3" s="327"/>
      <c r="K3" s="1" t="s">
        <v>11</v>
      </c>
      <c r="L3" s="1"/>
      <c r="M3" s="1" t="s">
        <v>12</v>
      </c>
      <c r="P3" s="3" t="s">
        <v>13</v>
      </c>
    </row>
    <row r="4" spans="1:18" ht="24.6" customHeight="1" thickBot="1" x14ac:dyDescent="0.25">
      <c r="A4" s="317"/>
      <c r="B4" s="328" t="s">
        <v>14</v>
      </c>
      <c r="C4" s="329"/>
      <c r="D4" s="329"/>
      <c r="E4" s="329"/>
      <c r="F4" s="329"/>
      <c r="G4" s="329"/>
      <c r="H4" s="330"/>
      <c r="I4" s="308" t="s">
        <v>15</v>
      </c>
      <c r="J4" s="309"/>
      <c r="M4" s="1" t="s">
        <v>16</v>
      </c>
      <c r="P4" s="3" t="s">
        <v>1</v>
      </c>
    </row>
    <row r="5" spans="1:18" ht="13.35" customHeight="1" thickBot="1" x14ac:dyDescent="0.25">
      <c r="A5" s="31"/>
      <c r="B5" s="4"/>
      <c r="C5" s="4"/>
      <c r="D5" s="4"/>
      <c r="E5" s="4"/>
      <c r="F5" s="4"/>
      <c r="G5" s="4"/>
      <c r="H5" s="4"/>
      <c r="I5" s="4"/>
      <c r="J5" s="5"/>
      <c r="M5" s="1"/>
      <c r="P5" s="3" t="s">
        <v>7</v>
      </c>
    </row>
    <row r="6" spans="1:18" ht="27" customHeight="1" thickBot="1" x14ac:dyDescent="0.25">
      <c r="A6" s="356" t="s">
        <v>17</v>
      </c>
      <c r="B6" s="357"/>
      <c r="C6" s="357"/>
      <c r="D6" s="357"/>
      <c r="E6" s="357"/>
      <c r="F6" s="357"/>
      <c r="G6" s="357"/>
      <c r="H6" s="357"/>
      <c r="I6" s="357"/>
      <c r="J6" s="358"/>
    </row>
    <row r="7" spans="1:18" ht="34.35" customHeight="1" x14ac:dyDescent="0.2">
      <c r="A7" s="6" t="s">
        <v>18</v>
      </c>
      <c r="B7" s="359" t="s">
        <v>19</v>
      </c>
      <c r="C7" s="359"/>
      <c r="D7" s="359"/>
      <c r="E7" s="359"/>
      <c r="F7" s="359"/>
      <c r="G7" s="359"/>
      <c r="H7" s="359"/>
      <c r="I7" s="7" t="s">
        <v>20</v>
      </c>
      <c r="J7" s="108" t="s">
        <v>3</v>
      </c>
      <c r="M7" s="1"/>
    </row>
    <row r="8" spans="1:18" ht="34.35" customHeight="1" thickBot="1" x14ac:dyDescent="0.25">
      <c r="A8" s="8" t="s">
        <v>21</v>
      </c>
      <c r="B8" s="360" t="s">
        <v>883</v>
      </c>
      <c r="C8" s="361"/>
      <c r="D8" s="361"/>
      <c r="E8" s="361"/>
      <c r="F8" s="361"/>
      <c r="G8" s="361"/>
      <c r="H8" s="362"/>
      <c r="I8" s="9" t="s">
        <v>22</v>
      </c>
      <c r="J8" s="109" t="s">
        <v>1</v>
      </c>
      <c r="M8" s="1"/>
    </row>
    <row r="9" spans="1:18" ht="13.5" thickBot="1" x14ac:dyDescent="0.25">
      <c r="A9" s="363"/>
      <c r="B9" s="364"/>
      <c r="C9" s="364"/>
      <c r="D9" s="364"/>
      <c r="E9" s="364"/>
      <c r="F9" s="364"/>
      <c r="G9" s="364"/>
      <c r="H9" s="364"/>
      <c r="I9" s="364"/>
      <c r="J9" s="365"/>
    </row>
    <row r="10" spans="1:18" ht="78" customHeight="1" x14ac:dyDescent="0.2">
      <c r="A10" s="6" t="s">
        <v>23</v>
      </c>
      <c r="B10" s="366" t="s">
        <v>755</v>
      </c>
      <c r="C10" s="367"/>
      <c r="D10" s="367"/>
      <c r="E10" s="367"/>
      <c r="F10" s="368"/>
      <c r="G10" s="7" t="s">
        <v>24</v>
      </c>
      <c r="H10" s="353" t="s">
        <v>870</v>
      </c>
      <c r="I10" s="354"/>
      <c r="J10" s="355"/>
    </row>
    <row r="11" spans="1:18" ht="47.25" x14ac:dyDescent="0.2">
      <c r="A11" s="33" t="s">
        <v>25</v>
      </c>
      <c r="B11" s="350" t="s">
        <v>835</v>
      </c>
      <c r="C11" s="351"/>
      <c r="D11" s="351"/>
      <c r="E11" s="351"/>
      <c r="F11" s="352"/>
      <c r="G11" s="34" t="s">
        <v>26</v>
      </c>
      <c r="H11" s="353" t="s">
        <v>55</v>
      </c>
      <c r="I11" s="354"/>
      <c r="J11" s="355"/>
    </row>
    <row r="12" spans="1:18" ht="54.75" customHeight="1" x14ac:dyDescent="0.2">
      <c r="A12" s="33" t="s">
        <v>27</v>
      </c>
      <c r="B12" s="337" t="s">
        <v>884</v>
      </c>
      <c r="C12" s="338"/>
      <c r="D12" s="338"/>
      <c r="E12" s="338"/>
      <c r="F12" s="339"/>
      <c r="G12" s="34" t="s">
        <v>28</v>
      </c>
      <c r="H12" s="353" t="s">
        <v>50</v>
      </c>
      <c r="I12" s="354"/>
      <c r="J12" s="355"/>
    </row>
    <row r="13" spans="1:18" ht="47.25" x14ac:dyDescent="0.2">
      <c r="A13" s="33" t="s">
        <v>29</v>
      </c>
      <c r="B13" s="337" t="s">
        <v>899</v>
      </c>
      <c r="C13" s="338"/>
      <c r="D13" s="338"/>
      <c r="E13" s="338"/>
      <c r="F13" s="339"/>
      <c r="G13" s="34" t="s">
        <v>30</v>
      </c>
      <c r="H13" s="340" t="s">
        <v>756</v>
      </c>
      <c r="I13" s="340"/>
      <c r="J13" s="341"/>
    </row>
    <row r="14" spans="1:18" ht="47.25" x14ac:dyDescent="0.2">
      <c r="A14" s="33" t="s">
        <v>31</v>
      </c>
      <c r="B14" s="337" t="s">
        <v>57</v>
      </c>
      <c r="C14" s="338"/>
      <c r="D14" s="338"/>
      <c r="E14" s="338"/>
      <c r="F14" s="339"/>
      <c r="G14" s="34" t="s">
        <v>32</v>
      </c>
      <c r="H14" s="340" t="s">
        <v>33</v>
      </c>
      <c r="I14" s="340"/>
      <c r="J14" s="341"/>
    </row>
    <row r="15" spans="1:18" ht="23.45" customHeight="1" x14ac:dyDescent="0.2">
      <c r="A15" s="342" t="s">
        <v>34</v>
      </c>
      <c r="B15" s="343">
        <v>16</v>
      </c>
      <c r="C15" s="344"/>
      <c r="D15" s="347" t="s">
        <v>35</v>
      </c>
      <c r="E15" s="347"/>
      <c r="F15" s="340">
        <v>16</v>
      </c>
      <c r="G15" s="348" t="s">
        <v>36</v>
      </c>
      <c r="H15" s="10" t="s">
        <v>37</v>
      </c>
      <c r="I15" s="10" t="s">
        <v>38</v>
      </c>
      <c r="J15" s="11" t="s">
        <v>39</v>
      </c>
      <c r="P15" s="12"/>
      <c r="Q15" s="12"/>
      <c r="R15" s="12"/>
    </row>
    <row r="16" spans="1:18" ht="51.6" customHeight="1" x14ac:dyDescent="0.2">
      <c r="A16" s="342"/>
      <c r="B16" s="345"/>
      <c r="C16" s="346"/>
      <c r="D16" s="347"/>
      <c r="E16" s="347"/>
      <c r="F16" s="340"/>
      <c r="G16" s="349"/>
      <c r="H16" s="27" t="s">
        <v>906</v>
      </c>
      <c r="I16" s="28" t="s">
        <v>907</v>
      </c>
      <c r="J16" s="29" t="s">
        <v>908</v>
      </c>
      <c r="P16" s="12"/>
      <c r="Q16" s="12"/>
      <c r="R16" s="12"/>
    </row>
    <row r="17" spans="1:16" ht="13.5" thickBot="1" x14ac:dyDescent="0.25">
      <c r="A17" s="331"/>
      <c r="B17" s="332"/>
      <c r="C17" s="332"/>
      <c r="D17" s="332"/>
      <c r="E17" s="332"/>
      <c r="F17" s="332"/>
      <c r="G17" s="332"/>
      <c r="H17" s="332"/>
      <c r="I17" s="332"/>
      <c r="J17" s="333"/>
    </row>
    <row r="18" spans="1:16" ht="13.5" thickBot="1" x14ac:dyDescent="0.25">
      <c r="A18" s="334"/>
      <c r="B18" s="335"/>
      <c r="C18" s="335"/>
      <c r="D18" s="335"/>
      <c r="E18" s="335"/>
      <c r="F18" s="335"/>
      <c r="G18" s="335"/>
      <c r="H18" s="335"/>
      <c r="I18" s="335"/>
      <c r="J18" s="336"/>
    </row>
    <row r="19" spans="1:16" ht="24.6" customHeight="1" x14ac:dyDescent="0.2">
      <c r="A19" s="315"/>
      <c r="B19" s="318" t="s">
        <v>4</v>
      </c>
      <c r="C19" s="319"/>
      <c r="D19" s="319"/>
      <c r="E19" s="319"/>
      <c r="F19" s="319"/>
      <c r="G19" s="319"/>
      <c r="H19" s="320"/>
      <c r="I19" s="324" t="s">
        <v>882</v>
      </c>
      <c r="J19" s="325"/>
      <c r="K19" s="1" t="s">
        <v>6</v>
      </c>
      <c r="L19" s="1" t="s">
        <v>7</v>
      </c>
      <c r="M19" s="1" t="s">
        <v>8</v>
      </c>
      <c r="P19" s="3" t="s">
        <v>9</v>
      </c>
    </row>
    <row r="20" spans="1:16" ht="24.6" customHeight="1" x14ac:dyDescent="0.2">
      <c r="A20" s="316"/>
      <c r="B20" s="321"/>
      <c r="C20" s="322"/>
      <c r="D20" s="322"/>
      <c r="E20" s="322"/>
      <c r="F20" s="322"/>
      <c r="G20" s="322"/>
      <c r="H20" s="323"/>
      <c r="I20" s="326" t="s">
        <v>10</v>
      </c>
      <c r="J20" s="327"/>
      <c r="K20" s="1" t="s">
        <v>11</v>
      </c>
      <c r="L20" s="1"/>
      <c r="M20" s="1" t="s">
        <v>12</v>
      </c>
      <c r="P20" s="3" t="s">
        <v>13</v>
      </c>
    </row>
    <row r="21" spans="1:16" ht="24.6" customHeight="1" thickBot="1" x14ac:dyDescent="0.25">
      <c r="A21" s="317"/>
      <c r="B21" s="328" t="s">
        <v>14</v>
      </c>
      <c r="C21" s="329"/>
      <c r="D21" s="329"/>
      <c r="E21" s="329"/>
      <c r="F21" s="329"/>
      <c r="G21" s="329"/>
      <c r="H21" s="330"/>
      <c r="I21" s="308" t="s">
        <v>15</v>
      </c>
      <c r="J21" s="309"/>
      <c r="M21" s="1" t="s">
        <v>16</v>
      </c>
      <c r="P21" s="3" t="s">
        <v>1</v>
      </c>
    </row>
    <row r="22" spans="1:16" ht="24.95" customHeight="1" thickBot="1" x14ac:dyDescent="0.25">
      <c r="A22" s="310" t="s">
        <v>40</v>
      </c>
      <c r="B22" s="311"/>
      <c r="C22" s="311"/>
      <c r="D22" s="311"/>
      <c r="E22" s="311"/>
      <c r="F22" s="311"/>
      <c r="G22" s="311"/>
      <c r="H22" s="311"/>
      <c r="I22" s="311"/>
      <c r="J22" s="312"/>
    </row>
    <row r="23" spans="1:16" ht="42" customHeight="1" x14ac:dyDescent="0.2">
      <c r="A23" s="13" t="s">
        <v>41</v>
      </c>
      <c r="B23" s="35" t="s">
        <v>35</v>
      </c>
      <c r="C23" s="35" t="s">
        <v>42</v>
      </c>
      <c r="D23" s="14" t="s">
        <v>43</v>
      </c>
      <c r="E23" s="313" t="s">
        <v>44</v>
      </c>
      <c r="F23" s="314"/>
      <c r="G23" s="313" t="s">
        <v>45</v>
      </c>
      <c r="H23" s="314"/>
      <c r="I23" s="15" t="s">
        <v>46</v>
      </c>
      <c r="J23" s="16" t="s">
        <v>47</v>
      </c>
    </row>
    <row r="24" spans="1:16" ht="333.6" customHeight="1" x14ac:dyDescent="0.2">
      <c r="A24" s="261" t="s">
        <v>902</v>
      </c>
      <c r="B24" s="37">
        <f>$F$15</f>
        <v>16</v>
      </c>
      <c r="C24" s="262">
        <f>+'MATRIZ INDICADORES FINACIEROS'!I4</f>
        <v>12.728059015737884</v>
      </c>
      <c r="D24" s="151">
        <f>C24/B24</f>
        <v>0.79550368848361774</v>
      </c>
      <c r="E24" s="305" t="s">
        <v>966</v>
      </c>
      <c r="F24" s="306"/>
      <c r="G24" s="307" t="s">
        <v>963</v>
      </c>
      <c r="H24" s="307"/>
      <c r="I24" s="107" t="s">
        <v>57</v>
      </c>
      <c r="J24" s="261">
        <v>45746</v>
      </c>
    </row>
    <row r="25" spans="1:16" s="17" customFormat="1" ht="340.5" customHeight="1" x14ac:dyDescent="0.2">
      <c r="A25" s="261" t="s">
        <v>903</v>
      </c>
      <c r="B25" s="37">
        <f t="shared" ref="B25:B26" si="0">$F$15</f>
        <v>16</v>
      </c>
      <c r="C25" s="263">
        <f>+'MATRIZ INDICADORES FINACIEROS'!M4</f>
        <v>8.5551771117247561</v>
      </c>
      <c r="D25" s="151">
        <f>C25/B25</f>
        <v>0.53469856948279726</v>
      </c>
      <c r="E25" s="305" t="s">
        <v>965</v>
      </c>
      <c r="F25" s="306"/>
      <c r="G25" s="307" t="s">
        <v>964</v>
      </c>
      <c r="H25" s="307"/>
      <c r="I25" s="107" t="s">
        <v>57</v>
      </c>
      <c r="J25" s="261">
        <v>45838</v>
      </c>
    </row>
    <row r="26" spans="1:16" s="17" customFormat="1" ht="359.1" customHeight="1" x14ac:dyDescent="0.2">
      <c r="A26" s="261" t="s">
        <v>904</v>
      </c>
      <c r="B26" s="37">
        <f t="shared" si="0"/>
        <v>16</v>
      </c>
      <c r="C26" s="263">
        <f>+'MATRIZ INDICADORES FINACIEROS'!Q4</f>
        <v>10.298745505139426</v>
      </c>
      <c r="D26" s="151">
        <f>C26/B26</f>
        <v>0.6436715940712141</v>
      </c>
      <c r="E26" s="305" t="s">
        <v>968</v>
      </c>
      <c r="F26" s="306"/>
      <c r="G26" s="307" t="s">
        <v>967</v>
      </c>
      <c r="H26" s="307"/>
      <c r="I26" s="107" t="s">
        <v>57</v>
      </c>
      <c r="J26" s="261">
        <v>45930</v>
      </c>
    </row>
    <row r="27" spans="1:16" s="17" customFormat="1" ht="210.6" customHeight="1" x14ac:dyDescent="0.2">
      <c r="A27" s="261" t="s">
        <v>905</v>
      </c>
      <c r="B27" s="37">
        <f>F15</f>
        <v>16</v>
      </c>
      <c r="C27" s="301">
        <f>'MATRIZ INDICADORES FINACIEROS'!U4</f>
        <v>8.3352268887671634</v>
      </c>
      <c r="D27" s="151">
        <f>C27/B27</f>
        <v>0.52095168054794772</v>
      </c>
      <c r="E27" s="305" t="s">
        <v>969</v>
      </c>
      <c r="F27" s="306"/>
      <c r="G27" s="307" t="s">
        <v>970</v>
      </c>
      <c r="H27" s="307"/>
      <c r="I27" s="107" t="s">
        <v>57</v>
      </c>
      <c r="J27" s="261">
        <v>46022</v>
      </c>
    </row>
    <row r="28" spans="1:16" ht="12.6" customHeight="1" thickBot="1" x14ac:dyDescent="0.25">
      <c r="C28" s="2" t="s">
        <v>56</v>
      </c>
    </row>
    <row r="29" spans="1:16" ht="24.6" customHeight="1" x14ac:dyDescent="0.2">
      <c r="A29" s="315"/>
      <c r="B29" s="318" t="s">
        <v>4</v>
      </c>
      <c r="C29" s="319"/>
      <c r="D29" s="319"/>
      <c r="E29" s="319"/>
      <c r="F29" s="319"/>
      <c r="G29" s="319"/>
      <c r="H29" s="320"/>
      <c r="I29" s="324" t="s">
        <v>882</v>
      </c>
      <c r="J29" s="325"/>
      <c r="K29" s="1" t="s">
        <v>6</v>
      </c>
      <c r="L29" s="1" t="s">
        <v>7</v>
      </c>
      <c r="M29" s="1" t="s">
        <v>8</v>
      </c>
      <c r="P29" s="3" t="s">
        <v>9</v>
      </c>
    </row>
    <row r="30" spans="1:16" ht="24.6" customHeight="1" x14ac:dyDescent="0.2">
      <c r="A30" s="316"/>
      <c r="B30" s="321"/>
      <c r="C30" s="322"/>
      <c r="D30" s="322"/>
      <c r="E30" s="322"/>
      <c r="F30" s="322"/>
      <c r="G30" s="322"/>
      <c r="H30" s="323"/>
      <c r="I30" s="326" t="s">
        <v>10</v>
      </c>
      <c r="J30" s="327"/>
      <c r="K30" s="1" t="s">
        <v>11</v>
      </c>
      <c r="L30" s="1"/>
      <c r="M30" s="1" t="s">
        <v>12</v>
      </c>
      <c r="P30" s="3" t="s">
        <v>13</v>
      </c>
    </row>
    <row r="31" spans="1:16" ht="24.6" customHeight="1" thickBot="1" x14ac:dyDescent="0.25">
      <c r="A31" s="317"/>
      <c r="B31" s="328" t="s">
        <v>14</v>
      </c>
      <c r="C31" s="329"/>
      <c r="D31" s="329"/>
      <c r="E31" s="329"/>
      <c r="F31" s="329"/>
      <c r="G31" s="329"/>
      <c r="H31" s="330"/>
      <c r="I31" s="308" t="s">
        <v>15</v>
      </c>
      <c r="J31" s="309"/>
      <c r="M31" s="1" t="s">
        <v>16</v>
      </c>
      <c r="P31" s="3" t="s">
        <v>1</v>
      </c>
    </row>
    <row r="32" spans="1:16" ht="31.15" customHeight="1" thickBot="1" x14ac:dyDescent="0.25">
      <c r="A32" s="310" t="s">
        <v>49</v>
      </c>
      <c r="B32" s="311"/>
      <c r="C32" s="311"/>
      <c r="D32" s="311"/>
      <c r="E32" s="311"/>
      <c r="F32" s="311"/>
      <c r="G32" s="311"/>
      <c r="H32" s="311"/>
      <c r="I32" s="311"/>
      <c r="J32" s="312"/>
    </row>
    <row r="33" spans="1:10" ht="24.95" customHeight="1" x14ac:dyDescent="0.2">
      <c r="A33" s="30"/>
      <c r="B33" s="23"/>
      <c r="C33" s="23"/>
      <c r="D33" s="23"/>
      <c r="E33" s="23"/>
      <c r="F33" s="23"/>
      <c r="G33" s="23"/>
      <c r="H33" s="23"/>
      <c r="I33" s="23"/>
      <c r="J33" s="24"/>
    </row>
    <row r="34" spans="1:10" ht="24.95" customHeight="1" x14ac:dyDescent="0.2">
      <c r="A34" s="31"/>
      <c r="J34" s="20"/>
    </row>
    <row r="35" spans="1:10" ht="24.95" customHeight="1" x14ac:dyDescent="0.2">
      <c r="A35" s="31"/>
      <c r="J35" s="20"/>
    </row>
    <row r="36" spans="1:10" ht="24.95" customHeight="1" x14ac:dyDescent="0.2">
      <c r="A36" s="31"/>
      <c r="J36" s="20"/>
    </row>
    <row r="37" spans="1:10" ht="24.95" customHeight="1" x14ac:dyDescent="0.2">
      <c r="A37" s="31"/>
      <c r="J37" s="20"/>
    </row>
    <row r="38" spans="1:10" ht="24.95" customHeight="1" x14ac:dyDescent="0.2">
      <c r="A38" s="31"/>
      <c r="J38" s="20"/>
    </row>
    <row r="39" spans="1:10" ht="24.95" customHeight="1" x14ac:dyDescent="0.2">
      <c r="A39" s="31"/>
      <c r="J39" s="20"/>
    </row>
    <row r="40" spans="1:10" ht="24.95" customHeight="1" x14ac:dyDescent="0.2">
      <c r="A40" s="31"/>
      <c r="J40" s="20"/>
    </row>
    <row r="41" spans="1:10" ht="24.95" customHeight="1" x14ac:dyDescent="0.2">
      <c r="A41" s="31"/>
      <c r="J41" s="20"/>
    </row>
    <row r="42" spans="1:10" x14ac:dyDescent="0.2">
      <c r="A42" s="31"/>
      <c r="J42" s="20"/>
    </row>
    <row r="43" spans="1:10" x14ac:dyDescent="0.2">
      <c r="A43" s="31"/>
      <c r="J43" s="20"/>
    </row>
    <row r="44" spans="1:10" x14ac:dyDescent="0.2">
      <c r="A44" s="31"/>
      <c r="J44" s="20"/>
    </row>
    <row r="45" spans="1:10" x14ac:dyDescent="0.2">
      <c r="A45" s="31"/>
      <c r="J45" s="20"/>
    </row>
    <row r="46" spans="1:10" x14ac:dyDescent="0.2">
      <c r="A46" s="31"/>
      <c r="J46" s="20"/>
    </row>
    <row r="47" spans="1:10" x14ac:dyDescent="0.2">
      <c r="A47" s="31"/>
      <c r="J47" s="20"/>
    </row>
    <row r="48" spans="1:10" x14ac:dyDescent="0.2">
      <c r="A48" s="31"/>
      <c r="J48" s="20"/>
    </row>
    <row r="49" spans="1:10" x14ac:dyDescent="0.2">
      <c r="A49" s="31"/>
      <c r="J49" s="20"/>
    </row>
    <row r="50" spans="1:10" x14ac:dyDescent="0.2">
      <c r="A50" s="31"/>
      <c r="J50" s="20"/>
    </row>
    <row r="51" spans="1:10" x14ac:dyDescent="0.2">
      <c r="A51" s="31"/>
      <c r="J51" s="20"/>
    </row>
    <row r="52" spans="1:10" x14ac:dyDescent="0.2">
      <c r="A52" s="31"/>
      <c r="J52" s="20"/>
    </row>
    <row r="53" spans="1:10" x14ac:dyDescent="0.2">
      <c r="A53" s="31"/>
      <c r="J53" s="20"/>
    </row>
    <row r="54" spans="1:10" x14ac:dyDescent="0.2">
      <c r="A54" s="31"/>
      <c r="J54" s="20"/>
    </row>
    <row r="55" spans="1:10" ht="13.5" thickBot="1" x14ac:dyDescent="0.25">
      <c r="A55" s="32"/>
      <c r="B55" s="25"/>
      <c r="C55" s="25"/>
      <c r="D55" s="25"/>
      <c r="E55" s="25"/>
      <c r="F55" s="25"/>
      <c r="G55" s="25"/>
      <c r="H55" s="25"/>
      <c r="I55" s="25"/>
      <c r="J55" s="26"/>
    </row>
  </sheetData>
  <mergeCells count="5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E26:F26"/>
    <mergeCell ref="G26:H26"/>
    <mergeCell ref="A17:J17"/>
    <mergeCell ref="A18:J18"/>
    <mergeCell ref="A19:A21"/>
    <mergeCell ref="B19:H20"/>
    <mergeCell ref="I19:J19"/>
    <mergeCell ref="I20:J20"/>
    <mergeCell ref="B21:H21"/>
    <mergeCell ref="I21:J21"/>
    <mergeCell ref="E27:F27"/>
    <mergeCell ref="G27:H27"/>
    <mergeCell ref="I31:J31"/>
    <mergeCell ref="A32:J32"/>
    <mergeCell ref="A22:J22"/>
    <mergeCell ref="E23:F23"/>
    <mergeCell ref="G23:H23"/>
    <mergeCell ref="E25:F25"/>
    <mergeCell ref="G25:H25"/>
    <mergeCell ref="A29:A31"/>
    <mergeCell ref="B29:H30"/>
    <mergeCell ref="I29:J29"/>
    <mergeCell ref="I30:J30"/>
    <mergeCell ref="B31:H31"/>
    <mergeCell ref="E24:F24"/>
    <mergeCell ref="G24:H24"/>
  </mergeCells>
  <dataValidations count="3">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s>
  <pageMargins left="0.7" right="0.7" top="0.75" bottom="0.75" header="0.3" footer="0.3"/>
  <pageSetup orientation="portrait" horizontalDpi="360" verticalDpi="36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0"/>
  <sheetViews>
    <sheetView workbookViewId="0">
      <selection activeCell="C7" sqref="C7"/>
    </sheetView>
  </sheetViews>
  <sheetFormatPr baseColWidth="10" defaultRowHeight="12.75" x14ac:dyDescent="0.2"/>
  <cols>
    <col min="2" max="2" width="50.42578125" customWidth="1"/>
    <col min="3" max="3" width="20.5703125" customWidth="1"/>
    <col min="4" max="4" width="17.42578125" hidden="1" customWidth="1"/>
    <col min="5" max="5" width="19" hidden="1" customWidth="1"/>
    <col min="6" max="6" width="16.7109375" hidden="1" customWidth="1"/>
  </cols>
  <sheetData>
    <row r="1" spans="1:6" x14ac:dyDescent="0.2">
      <c r="A1" s="39" t="s">
        <v>58</v>
      </c>
      <c r="B1" s="40"/>
      <c r="C1" s="41"/>
      <c r="D1" s="41"/>
      <c r="E1" s="41"/>
      <c r="F1" s="42" t="s">
        <v>59</v>
      </c>
    </row>
    <row r="2" spans="1:6" x14ac:dyDescent="0.2">
      <c r="A2" s="39" t="s">
        <v>60</v>
      </c>
      <c r="B2" s="43"/>
      <c r="C2" s="41"/>
      <c r="D2" s="41"/>
      <c r="E2" s="41"/>
      <c r="F2" s="42" t="s">
        <v>61</v>
      </c>
    </row>
    <row r="3" spans="1:6" x14ac:dyDescent="0.2">
      <c r="A3" s="561" t="s">
        <v>62</v>
      </c>
      <c r="B3" s="561"/>
      <c r="C3" s="561"/>
      <c r="D3" s="561"/>
      <c r="E3" s="561"/>
      <c r="F3" s="561"/>
    </row>
    <row r="4" spans="1:6" x14ac:dyDescent="0.2">
      <c r="A4" s="39"/>
      <c r="B4" s="43"/>
      <c r="C4" s="41"/>
      <c r="D4" s="41"/>
      <c r="E4" s="41"/>
      <c r="F4" s="42"/>
    </row>
    <row r="5" spans="1:6" x14ac:dyDescent="0.2">
      <c r="A5" s="44" t="s">
        <v>63</v>
      </c>
      <c r="B5" s="45" t="s">
        <v>64</v>
      </c>
      <c r="C5" s="44" t="s">
        <v>65</v>
      </c>
      <c r="D5" s="44" t="s">
        <v>66</v>
      </c>
      <c r="E5" s="46" t="s">
        <v>67</v>
      </c>
      <c r="F5" s="47" t="s">
        <v>68</v>
      </c>
    </row>
    <row r="7" spans="1:6" x14ac:dyDescent="0.2">
      <c r="A7" s="48" t="s">
        <v>69</v>
      </c>
      <c r="B7" s="49" t="s">
        <v>70</v>
      </c>
      <c r="C7" s="50">
        <v>425107973669.73999</v>
      </c>
      <c r="D7" s="50">
        <v>403203574138.03003</v>
      </c>
      <c r="E7" s="50">
        <v>21904399531.709999</v>
      </c>
      <c r="F7" s="51">
        <v>5.4325909999999998E-2</v>
      </c>
    </row>
    <row r="8" spans="1:6" x14ac:dyDescent="0.2">
      <c r="A8" s="48" t="s">
        <v>71</v>
      </c>
      <c r="B8" s="49" t="s">
        <v>72</v>
      </c>
      <c r="C8" s="50">
        <v>22162584901.970001</v>
      </c>
      <c r="D8" s="50">
        <v>13707563046.75</v>
      </c>
      <c r="E8" s="50">
        <v>8455021855.2200003</v>
      </c>
      <c r="F8" s="51">
        <v>0.61681437000000006</v>
      </c>
    </row>
    <row r="9" spans="1:6" x14ac:dyDescent="0.2">
      <c r="A9" s="48" t="s">
        <v>73</v>
      </c>
      <c r="B9" s="49" t="s">
        <v>74</v>
      </c>
      <c r="C9" s="50">
        <v>4140580</v>
      </c>
      <c r="D9" s="50">
        <v>3906000</v>
      </c>
      <c r="E9" s="50">
        <v>234580</v>
      </c>
      <c r="F9" s="51">
        <v>6.0056320000000003E-2</v>
      </c>
    </row>
    <row r="10" spans="1:6" x14ac:dyDescent="0.2">
      <c r="A10" s="48" t="s">
        <v>75</v>
      </c>
      <c r="B10" s="49" t="s">
        <v>76</v>
      </c>
      <c r="C10" s="50">
        <v>4140580</v>
      </c>
      <c r="D10" s="50">
        <v>3906000</v>
      </c>
      <c r="E10" s="50">
        <v>234580</v>
      </c>
      <c r="F10" s="51">
        <v>6.0056320000000003E-2</v>
      </c>
    </row>
    <row r="11" spans="1:6" x14ac:dyDescent="0.2">
      <c r="A11" s="48" t="s">
        <v>77</v>
      </c>
      <c r="B11" s="49" t="s">
        <v>78</v>
      </c>
      <c r="C11" s="50">
        <v>22053146249.639999</v>
      </c>
      <c r="D11" s="50">
        <v>13703657046.75</v>
      </c>
      <c r="E11" s="50">
        <v>8349489202.8900003</v>
      </c>
      <c r="F11" s="51">
        <v>0.60928912000000002</v>
      </c>
    </row>
    <row r="12" spans="1:6" x14ac:dyDescent="0.2">
      <c r="A12" s="48" t="s">
        <v>79</v>
      </c>
      <c r="B12" s="49" t="s">
        <v>80</v>
      </c>
      <c r="C12" s="50">
        <v>2788446606.4499998</v>
      </c>
      <c r="D12" s="50">
        <v>533396084.67000002</v>
      </c>
      <c r="E12" s="50">
        <v>2255050521.7800002</v>
      </c>
      <c r="F12" s="51">
        <v>4.2277222999999999</v>
      </c>
    </row>
    <row r="13" spans="1:6" x14ac:dyDescent="0.2">
      <c r="A13" s="48" t="s">
        <v>81</v>
      </c>
      <c r="B13" s="49" t="s">
        <v>82</v>
      </c>
      <c r="C13" s="50">
        <v>19264699643.189999</v>
      </c>
      <c r="D13" s="50">
        <v>13170260962.08</v>
      </c>
      <c r="E13" s="50">
        <v>6094438681.1099997</v>
      </c>
      <c r="F13" s="51">
        <v>0.46274244000000003</v>
      </c>
    </row>
    <row r="14" spans="1:6" x14ac:dyDescent="0.2">
      <c r="A14" s="48" t="s">
        <v>83</v>
      </c>
      <c r="B14" s="49" t="s">
        <v>84</v>
      </c>
      <c r="C14" s="50">
        <v>105298072.33</v>
      </c>
      <c r="D14" s="50">
        <v>0</v>
      </c>
      <c r="E14" s="50">
        <v>105298072.33</v>
      </c>
      <c r="F14" s="51">
        <v>0</v>
      </c>
    </row>
    <row r="15" spans="1:6" x14ac:dyDescent="0.2">
      <c r="A15" s="48" t="s">
        <v>85</v>
      </c>
      <c r="B15" s="49" t="s">
        <v>86</v>
      </c>
      <c r="C15" s="50">
        <v>105298072.33</v>
      </c>
      <c r="D15" s="50">
        <v>0</v>
      </c>
      <c r="E15" s="50">
        <v>105298072.33</v>
      </c>
      <c r="F15" s="51">
        <v>0</v>
      </c>
    </row>
    <row r="16" spans="1:6" x14ac:dyDescent="0.2">
      <c r="A16" s="48" t="s">
        <v>87</v>
      </c>
      <c r="B16" s="49" t="s">
        <v>88</v>
      </c>
      <c r="C16" s="50">
        <v>253030567667.51999</v>
      </c>
      <c r="D16" s="50">
        <v>257299811767.79999</v>
      </c>
      <c r="E16" s="50">
        <v>-4269244100.2800002</v>
      </c>
      <c r="F16" s="51">
        <v>-1.6592490000000001E-2</v>
      </c>
    </row>
    <row r="17" spans="1:6" x14ac:dyDescent="0.2">
      <c r="A17" s="48" t="s">
        <v>89</v>
      </c>
      <c r="B17" s="49" t="s">
        <v>90</v>
      </c>
      <c r="C17" s="50">
        <v>7823183.4000000004</v>
      </c>
      <c r="D17" s="50">
        <v>7823183.4000000004</v>
      </c>
      <c r="E17" s="50">
        <v>0</v>
      </c>
      <c r="F17" s="51">
        <v>0</v>
      </c>
    </row>
    <row r="18" spans="1:6" x14ac:dyDescent="0.2">
      <c r="A18" s="48" t="s">
        <v>91</v>
      </c>
      <c r="B18" s="49" t="s">
        <v>92</v>
      </c>
      <c r="C18" s="50">
        <v>7823183.4000000004</v>
      </c>
      <c r="D18" s="50">
        <v>7823183.4000000004</v>
      </c>
      <c r="E18" s="50">
        <v>0</v>
      </c>
      <c r="F18" s="51">
        <v>0</v>
      </c>
    </row>
    <row r="19" spans="1:6" x14ac:dyDescent="0.2">
      <c r="A19" s="48" t="s">
        <v>93</v>
      </c>
      <c r="B19" s="49" t="s">
        <v>94</v>
      </c>
      <c r="C19" s="50">
        <v>17126508712.280001</v>
      </c>
      <c r="D19" s="50">
        <v>24124685645.32</v>
      </c>
      <c r="E19" s="50">
        <v>-6998176933.04</v>
      </c>
      <c r="F19" s="51">
        <v>-0.29008365000000003</v>
      </c>
    </row>
    <row r="20" spans="1:6" x14ac:dyDescent="0.2">
      <c r="A20" s="48" t="s">
        <v>95</v>
      </c>
      <c r="B20" s="49" t="s">
        <v>96</v>
      </c>
      <c r="C20" s="50">
        <v>0</v>
      </c>
      <c r="D20" s="50">
        <v>2066101917.8099999</v>
      </c>
      <c r="E20" s="50">
        <v>-2066101917.8099999</v>
      </c>
      <c r="F20" s="51">
        <v>-1</v>
      </c>
    </row>
    <row r="21" spans="1:6" x14ac:dyDescent="0.2">
      <c r="A21" s="48" t="s">
        <v>97</v>
      </c>
      <c r="B21" s="49" t="s">
        <v>98</v>
      </c>
      <c r="C21" s="50">
        <v>17126508712.280001</v>
      </c>
      <c r="D21" s="50">
        <v>22058583727.509998</v>
      </c>
      <c r="E21" s="50">
        <v>-4932075015.2299995</v>
      </c>
      <c r="F21" s="51">
        <v>-0.22358983000000002</v>
      </c>
    </row>
    <row r="22" spans="1:6" x14ac:dyDescent="0.2">
      <c r="A22" s="48" t="s">
        <v>99</v>
      </c>
      <c r="B22" s="49" t="s">
        <v>100</v>
      </c>
      <c r="C22" s="50">
        <v>3405005313.2800002</v>
      </c>
      <c r="D22" s="50">
        <v>3352422926.3400002</v>
      </c>
      <c r="E22" s="50">
        <v>52582386.939999998</v>
      </c>
      <c r="F22" s="51">
        <v>1.568489E-2</v>
      </c>
    </row>
    <row r="23" spans="1:6" x14ac:dyDescent="0.2">
      <c r="A23" s="48" t="s">
        <v>101</v>
      </c>
      <c r="B23" s="49" t="s">
        <v>102</v>
      </c>
      <c r="C23" s="50">
        <v>3405005313.2800002</v>
      </c>
      <c r="D23" s="50">
        <v>3352422926.3400002</v>
      </c>
      <c r="E23" s="50">
        <v>52582386.939999998</v>
      </c>
      <c r="F23" s="51">
        <v>1.568489E-2</v>
      </c>
    </row>
    <row r="24" spans="1:6" x14ac:dyDescent="0.2">
      <c r="A24" s="48" t="s">
        <v>103</v>
      </c>
      <c r="B24" s="49" t="s">
        <v>104</v>
      </c>
      <c r="C24" s="50">
        <v>233311206473.95999</v>
      </c>
      <c r="D24" s="50">
        <v>230634856028.14001</v>
      </c>
      <c r="E24" s="50">
        <v>2676350445.8200002</v>
      </c>
      <c r="F24" s="51">
        <v>1.160428E-2</v>
      </c>
    </row>
    <row r="25" spans="1:6" x14ac:dyDescent="0.2">
      <c r="A25" s="48" t="s">
        <v>105</v>
      </c>
      <c r="B25" s="49" t="s">
        <v>106</v>
      </c>
      <c r="C25" s="50">
        <v>233311206473.95999</v>
      </c>
      <c r="D25" s="50">
        <v>230634856028.14001</v>
      </c>
      <c r="E25" s="50">
        <v>2676350445.8200002</v>
      </c>
      <c r="F25" s="51">
        <v>1.160428E-2</v>
      </c>
    </row>
    <row r="26" spans="1:6" x14ac:dyDescent="0.2">
      <c r="A26" s="48" t="s">
        <v>107</v>
      </c>
      <c r="B26" s="49" t="s">
        <v>108</v>
      </c>
      <c r="C26" s="50">
        <v>819976015.39999998</v>
      </c>
      <c r="D26" s="50">
        <v>819976015.39999998</v>
      </c>
      <c r="E26" s="50">
        <v>0</v>
      </c>
      <c r="F26" s="51">
        <v>0</v>
      </c>
    </row>
    <row r="27" spans="1:6" x14ac:dyDescent="0.2">
      <c r="A27" s="48" t="s">
        <v>109</v>
      </c>
      <c r="B27" s="49" t="s">
        <v>110</v>
      </c>
      <c r="C27" s="50">
        <v>47009414.399999999</v>
      </c>
      <c r="D27" s="50">
        <v>47009414.399999999</v>
      </c>
      <c r="E27" s="50">
        <v>0</v>
      </c>
      <c r="F27" s="51">
        <v>0</v>
      </c>
    </row>
    <row r="28" spans="1:6" x14ac:dyDescent="0.2">
      <c r="A28" s="48" t="s">
        <v>111</v>
      </c>
      <c r="B28" s="49" t="s">
        <v>104</v>
      </c>
      <c r="C28" s="50">
        <v>772966601</v>
      </c>
      <c r="D28" s="50">
        <v>772966601</v>
      </c>
      <c r="E28" s="50">
        <v>0</v>
      </c>
      <c r="F28" s="51">
        <v>0</v>
      </c>
    </row>
    <row r="29" spans="1:6" x14ac:dyDescent="0.2">
      <c r="A29" s="48" t="s">
        <v>112</v>
      </c>
      <c r="B29" s="49" t="s">
        <v>113</v>
      </c>
      <c r="C29" s="50">
        <v>8589696955.8100004</v>
      </c>
      <c r="D29" s="50">
        <v>7894805052.3500004</v>
      </c>
      <c r="E29" s="50">
        <v>694891903.46000004</v>
      </c>
      <c r="F29" s="51">
        <v>8.8018880000000008E-2</v>
      </c>
    </row>
    <row r="30" spans="1:6" x14ac:dyDescent="0.2">
      <c r="A30" s="48" t="s">
        <v>114</v>
      </c>
      <c r="B30" s="49" t="s">
        <v>115</v>
      </c>
      <c r="C30" s="50">
        <v>653312099.14999998</v>
      </c>
      <c r="D30" s="50">
        <v>381469876.42000002</v>
      </c>
      <c r="E30" s="50">
        <v>271842222.73000002</v>
      </c>
      <c r="F30" s="51">
        <v>0.71261779999999997</v>
      </c>
    </row>
    <row r="31" spans="1:6" x14ac:dyDescent="0.2">
      <c r="A31" s="48" t="s">
        <v>116</v>
      </c>
      <c r="B31" s="49" t="s">
        <v>117</v>
      </c>
      <c r="C31" s="50">
        <v>23009150.710000001</v>
      </c>
      <c r="D31" s="50">
        <v>43457329.310000002</v>
      </c>
      <c r="E31" s="50">
        <v>-20448178.600000001</v>
      </c>
      <c r="F31" s="51">
        <v>-0.47053464</v>
      </c>
    </row>
    <row r="32" spans="1:6" x14ac:dyDescent="0.2">
      <c r="A32" s="48" t="s">
        <v>118</v>
      </c>
      <c r="B32" s="49" t="s">
        <v>119</v>
      </c>
      <c r="C32" s="50">
        <v>630302948.44000006</v>
      </c>
      <c r="D32" s="50">
        <v>338012547.11000001</v>
      </c>
      <c r="E32" s="50">
        <v>292290401.32999998</v>
      </c>
      <c r="F32" s="51">
        <v>0.86473240000000007</v>
      </c>
    </row>
    <row r="33" spans="1:6" x14ac:dyDescent="0.2">
      <c r="A33" s="48" t="s">
        <v>120</v>
      </c>
      <c r="B33" s="49" t="s">
        <v>121</v>
      </c>
      <c r="C33" s="50">
        <v>2479862198.1100001</v>
      </c>
      <c r="D33" s="50">
        <v>1110375865.3299999</v>
      </c>
      <c r="E33" s="50">
        <v>1369486332.78</v>
      </c>
      <c r="F33" s="51">
        <v>1.2333538399999999</v>
      </c>
    </row>
    <row r="34" spans="1:6" x14ac:dyDescent="0.2">
      <c r="A34" s="48" t="s">
        <v>122</v>
      </c>
      <c r="B34" s="49" t="s">
        <v>123</v>
      </c>
      <c r="C34" s="50">
        <v>2479862198.1100001</v>
      </c>
      <c r="D34" s="50">
        <v>1110375865.3299999</v>
      </c>
      <c r="E34" s="50">
        <v>1369486332.78</v>
      </c>
      <c r="F34" s="51">
        <v>1.2333538399999999</v>
      </c>
    </row>
    <row r="35" spans="1:6" x14ac:dyDescent="0.2">
      <c r="A35" s="48" t="s">
        <v>124</v>
      </c>
      <c r="B35" s="49" t="s">
        <v>125</v>
      </c>
      <c r="C35" s="50">
        <v>5369181352.9799995</v>
      </c>
      <c r="D35" s="50">
        <v>1752509586.22</v>
      </c>
      <c r="E35" s="50">
        <v>3616671766.7600002</v>
      </c>
      <c r="F35" s="51">
        <v>2.0637101200000001</v>
      </c>
    </row>
    <row r="36" spans="1:6" x14ac:dyDescent="0.2">
      <c r="A36" s="48" t="s">
        <v>126</v>
      </c>
      <c r="B36" s="49" t="s">
        <v>127</v>
      </c>
      <c r="C36" s="50">
        <v>1465910300</v>
      </c>
      <c r="D36" s="50">
        <v>739953000</v>
      </c>
      <c r="E36" s="50">
        <v>725957300</v>
      </c>
      <c r="F36" s="51">
        <v>0.98108569000000001</v>
      </c>
    </row>
    <row r="37" spans="1:6" x14ac:dyDescent="0.2">
      <c r="A37" s="48" t="s">
        <v>128</v>
      </c>
      <c r="B37" s="49" t="s">
        <v>129</v>
      </c>
      <c r="C37" s="50">
        <v>540275875.67999995</v>
      </c>
      <c r="D37" s="50">
        <v>526087363.98000002</v>
      </c>
      <c r="E37" s="50">
        <v>14188511.699999999</v>
      </c>
      <c r="F37" s="51">
        <v>2.6969880000000002E-2</v>
      </c>
    </row>
    <row r="38" spans="1:6" x14ac:dyDescent="0.2">
      <c r="A38" s="48" t="s">
        <v>130</v>
      </c>
      <c r="B38" s="49" t="s">
        <v>131</v>
      </c>
      <c r="C38" s="50">
        <v>434840254.14999998</v>
      </c>
      <c r="D38" s="50">
        <v>61410979.020000003</v>
      </c>
      <c r="E38" s="50">
        <v>373429275.13</v>
      </c>
      <c r="F38" s="51">
        <v>6.0808226999999997</v>
      </c>
    </row>
    <row r="39" spans="1:6" x14ac:dyDescent="0.2">
      <c r="A39" s="48" t="s">
        <v>132</v>
      </c>
      <c r="B39" s="49" t="s">
        <v>125</v>
      </c>
      <c r="C39" s="50">
        <v>2928154923.1500001</v>
      </c>
      <c r="D39" s="50">
        <v>425058243.22000003</v>
      </c>
      <c r="E39" s="50">
        <v>2503096679.9299998</v>
      </c>
      <c r="F39" s="51">
        <v>5.8888322200000003</v>
      </c>
    </row>
    <row r="40" spans="1:6" x14ac:dyDescent="0.2">
      <c r="A40" s="48" t="s">
        <v>133</v>
      </c>
      <c r="B40" s="49" t="s">
        <v>134</v>
      </c>
      <c r="C40" s="50">
        <v>6571494226.2200003</v>
      </c>
      <c r="D40" s="50">
        <v>5950616493.3800001</v>
      </c>
      <c r="E40" s="50">
        <v>620877732.84000003</v>
      </c>
      <c r="F40" s="51">
        <v>0.10433839</v>
      </c>
    </row>
    <row r="41" spans="1:6" x14ac:dyDescent="0.2">
      <c r="A41" s="48" t="s">
        <v>135</v>
      </c>
      <c r="B41" s="49" t="s">
        <v>136</v>
      </c>
      <c r="C41" s="50">
        <v>5950339</v>
      </c>
      <c r="D41" s="50">
        <v>5950339</v>
      </c>
      <c r="E41" s="50">
        <v>0</v>
      </c>
      <c r="F41" s="51">
        <v>0</v>
      </c>
    </row>
    <row r="42" spans="1:6" x14ac:dyDescent="0.2">
      <c r="A42" s="48" t="s">
        <v>137</v>
      </c>
      <c r="B42" s="49" t="s">
        <v>123</v>
      </c>
      <c r="C42" s="50">
        <v>4096125510.0599999</v>
      </c>
      <c r="D42" s="50">
        <v>3434818606.2199998</v>
      </c>
      <c r="E42" s="50">
        <v>661306903.84000003</v>
      </c>
      <c r="F42" s="51">
        <v>0.19253037000000001</v>
      </c>
    </row>
    <row r="43" spans="1:6" x14ac:dyDescent="0.2">
      <c r="A43" s="48" t="s">
        <v>138</v>
      </c>
      <c r="B43" s="49" t="s">
        <v>139</v>
      </c>
      <c r="C43" s="50">
        <v>2469418377.1599998</v>
      </c>
      <c r="D43" s="50">
        <v>2509847548.1599998</v>
      </c>
      <c r="E43" s="50">
        <v>-40429171</v>
      </c>
      <c r="F43" s="51">
        <v>-1.6108219999999999E-2</v>
      </c>
    </row>
    <row r="44" spans="1:6" x14ac:dyDescent="0.2">
      <c r="A44" s="48" t="s">
        <v>140</v>
      </c>
      <c r="B44" s="49" t="s">
        <v>141</v>
      </c>
      <c r="C44" s="50">
        <v>-6484152920.6499996</v>
      </c>
      <c r="D44" s="50">
        <v>-1300166769</v>
      </c>
      <c r="E44" s="50">
        <v>-5183986151.6499996</v>
      </c>
      <c r="F44" s="51">
        <v>3.9871701700000002</v>
      </c>
    </row>
    <row r="45" spans="1:6" x14ac:dyDescent="0.2">
      <c r="A45" s="48" t="s">
        <v>142</v>
      </c>
      <c r="B45" s="49" t="s">
        <v>115</v>
      </c>
      <c r="C45" s="50">
        <v>-1757193678.8699999</v>
      </c>
      <c r="D45" s="50">
        <v>-636801317</v>
      </c>
      <c r="E45" s="50">
        <v>-1120392361.8699999</v>
      </c>
      <c r="F45" s="51">
        <v>1.75940648</v>
      </c>
    </row>
    <row r="46" spans="1:6" x14ac:dyDescent="0.2">
      <c r="A46" s="48" t="s">
        <v>143</v>
      </c>
      <c r="B46" s="49" t="s">
        <v>144</v>
      </c>
      <c r="C46" s="50">
        <v>-4723684256.7799997</v>
      </c>
      <c r="D46" s="50">
        <v>-660090467</v>
      </c>
      <c r="E46" s="50">
        <v>-4063593789.7800002</v>
      </c>
      <c r="F46" s="51">
        <v>6.1561164599999998</v>
      </c>
    </row>
    <row r="47" spans="1:6" x14ac:dyDescent="0.2">
      <c r="A47" s="48" t="s">
        <v>145</v>
      </c>
      <c r="B47" s="49" t="s">
        <v>125</v>
      </c>
      <c r="C47" s="50">
        <v>-3274985</v>
      </c>
      <c r="D47" s="50">
        <v>-3274985</v>
      </c>
      <c r="E47" s="50">
        <v>0</v>
      </c>
      <c r="F47" s="51">
        <v>0</v>
      </c>
    </row>
    <row r="48" spans="1:6" x14ac:dyDescent="0.2">
      <c r="A48" s="48" t="s">
        <v>146</v>
      </c>
      <c r="B48" s="49" t="s">
        <v>147</v>
      </c>
      <c r="C48" s="50">
        <v>0</v>
      </c>
      <c r="D48" s="50">
        <v>2196674</v>
      </c>
      <c r="E48" s="50">
        <v>-2196674</v>
      </c>
      <c r="F48" s="51">
        <v>-1</v>
      </c>
    </row>
    <row r="49" spans="1:6" x14ac:dyDescent="0.2">
      <c r="A49" s="48" t="s">
        <v>148</v>
      </c>
      <c r="B49" s="49" t="s">
        <v>149</v>
      </c>
      <c r="C49" s="50">
        <v>0</v>
      </c>
      <c r="D49" s="50">
        <v>2196674</v>
      </c>
      <c r="E49" s="50">
        <v>-2196674</v>
      </c>
      <c r="F49" s="51">
        <v>-1</v>
      </c>
    </row>
    <row r="50" spans="1:6" x14ac:dyDescent="0.2">
      <c r="A50" s="48" t="s">
        <v>150</v>
      </c>
      <c r="B50" s="49" t="s">
        <v>151</v>
      </c>
      <c r="C50" s="50">
        <v>0</v>
      </c>
      <c r="D50" s="50">
        <v>2196674</v>
      </c>
      <c r="E50" s="50">
        <v>-2196674</v>
      </c>
      <c r="F50" s="51">
        <v>-1</v>
      </c>
    </row>
    <row r="51" spans="1:6" x14ac:dyDescent="0.2">
      <c r="A51" s="48" t="s">
        <v>152</v>
      </c>
      <c r="B51" s="49" t="s">
        <v>153</v>
      </c>
      <c r="C51" s="50">
        <v>1672897040.29</v>
      </c>
      <c r="D51" s="50">
        <v>1711190019.4400001</v>
      </c>
      <c r="E51" s="50">
        <v>-38292979.149999999</v>
      </c>
      <c r="F51" s="51">
        <v>-2.2377980000000002E-2</v>
      </c>
    </row>
    <row r="52" spans="1:6" x14ac:dyDescent="0.2">
      <c r="A52" s="48" t="s">
        <v>154</v>
      </c>
      <c r="B52" s="49" t="s">
        <v>155</v>
      </c>
      <c r="C52" s="50">
        <v>1672897040.29</v>
      </c>
      <c r="D52" s="50">
        <v>1711190019.4400001</v>
      </c>
      <c r="E52" s="50">
        <v>-38292979.149999999</v>
      </c>
      <c r="F52" s="51">
        <v>-2.2377980000000002E-2</v>
      </c>
    </row>
    <row r="53" spans="1:6" x14ac:dyDescent="0.2">
      <c r="A53" s="48" t="s">
        <v>156</v>
      </c>
      <c r="B53" s="49" t="s">
        <v>157</v>
      </c>
      <c r="C53" s="50">
        <v>24614149.66</v>
      </c>
      <c r="D53" s="50">
        <v>34063197.259999998</v>
      </c>
      <c r="E53" s="50">
        <v>-9449047.5999999996</v>
      </c>
      <c r="F53" s="51">
        <v>-0.27739754999999999</v>
      </c>
    </row>
    <row r="54" spans="1:6" x14ac:dyDescent="0.2">
      <c r="A54" s="48" t="s">
        <v>158</v>
      </c>
      <c r="B54" s="49" t="s">
        <v>159</v>
      </c>
      <c r="C54" s="50">
        <v>37837715.68</v>
      </c>
      <c r="D54" s="50">
        <v>41889308.280000001</v>
      </c>
      <c r="E54" s="50">
        <v>-4051592.6</v>
      </c>
      <c r="F54" s="51">
        <v>-9.6721399999999999E-2</v>
      </c>
    </row>
    <row r="55" spans="1:6" x14ac:dyDescent="0.2">
      <c r="A55" s="48" t="s">
        <v>160</v>
      </c>
      <c r="B55" s="49" t="s">
        <v>161</v>
      </c>
      <c r="C55" s="50">
        <v>914558242.92999995</v>
      </c>
      <c r="D55" s="50">
        <v>1124250080.0999999</v>
      </c>
      <c r="E55" s="50">
        <v>-209691837.16999999</v>
      </c>
      <c r="F55" s="51">
        <v>-0.18651708</v>
      </c>
    </row>
    <row r="56" spans="1:6" x14ac:dyDescent="0.2">
      <c r="A56" s="48" t="s">
        <v>162</v>
      </c>
      <c r="B56" s="49" t="s">
        <v>163</v>
      </c>
      <c r="C56" s="50">
        <v>26408158.359999999</v>
      </c>
      <c r="D56" s="50">
        <v>34149582.530000001</v>
      </c>
      <c r="E56" s="50">
        <v>-7741424.1699999999</v>
      </c>
      <c r="F56" s="51">
        <v>-0.22669162000000001</v>
      </c>
    </row>
    <row r="57" spans="1:6" x14ac:dyDescent="0.2">
      <c r="A57" s="48" t="s">
        <v>164</v>
      </c>
      <c r="B57" s="49" t="s">
        <v>165</v>
      </c>
      <c r="C57" s="50">
        <v>86212901.530000001</v>
      </c>
      <c r="D57" s="50">
        <v>46043714.740000002</v>
      </c>
      <c r="E57" s="50">
        <v>40169186.789999999</v>
      </c>
      <c r="F57" s="51">
        <v>0.87241412000000007</v>
      </c>
    </row>
    <row r="58" spans="1:6" x14ac:dyDescent="0.2">
      <c r="A58" s="48" t="s">
        <v>166</v>
      </c>
      <c r="B58" s="49" t="s">
        <v>167</v>
      </c>
      <c r="C58" s="50">
        <v>12742415.84</v>
      </c>
      <c r="D58" s="50">
        <v>14010000.189999999</v>
      </c>
      <c r="E58" s="50">
        <v>-1267584.3500000001</v>
      </c>
      <c r="F58" s="51">
        <v>-9.0477109999999999E-2</v>
      </c>
    </row>
    <row r="59" spans="1:6" x14ac:dyDescent="0.2">
      <c r="A59" s="48" t="s">
        <v>168</v>
      </c>
      <c r="B59" s="49" t="s">
        <v>169</v>
      </c>
      <c r="C59" s="50">
        <v>441759949.41000003</v>
      </c>
      <c r="D59" s="50">
        <v>355199980.48000002</v>
      </c>
      <c r="E59" s="50">
        <v>86559968.930000007</v>
      </c>
      <c r="F59" s="51">
        <v>0.24369362</v>
      </c>
    </row>
    <row r="60" spans="1:6" x14ac:dyDescent="0.2">
      <c r="A60" s="48" t="s">
        <v>170</v>
      </c>
      <c r="B60" s="49" t="s">
        <v>171</v>
      </c>
      <c r="C60" s="50">
        <v>128763506.88</v>
      </c>
      <c r="D60" s="50">
        <v>61584155.859999999</v>
      </c>
      <c r="E60" s="50">
        <v>67179351.019999996</v>
      </c>
      <c r="F60" s="51">
        <v>1.0908544600000001</v>
      </c>
    </row>
    <row r="61" spans="1:6" x14ac:dyDescent="0.2">
      <c r="A61" s="48" t="s">
        <v>172</v>
      </c>
      <c r="B61" s="49" t="s">
        <v>173</v>
      </c>
      <c r="C61" s="50">
        <v>111390942532.81</v>
      </c>
      <c r="D61" s="50">
        <v>94165853160.229996</v>
      </c>
      <c r="E61" s="50">
        <v>17225089372.580002</v>
      </c>
      <c r="F61" s="51">
        <v>0.18292288000000001</v>
      </c>
    </row>
    <row r="62" spans="1:6" x14ac:dyDescent="0.2">
      <c r="A62" s="48" t="s">
        <v>174</v>
      </c>
      <c r="B62" s="49" t="s">
        <v>175</v>
      </c>
      <c r="C62" s="50">
        <v>52843486328</v>
      </c>
      <c r="D62" s="50">
        <v>51993257828</v>
      </c>
      <c r="E62" s="50">
        <v>850228500</v>
      </c>
      <c r="F62" s="51">
        <v>1.635267E-2</v>
      </c>
    </row>
    <row r="63" spans="1:6" x14ac:dyDescent="0.2">
      <c r="A63" s="48" t="s">
        <v>176</v>
      </c>
      <c r="B63" s="49" t="s">
        <v>177</v>
      </c>
      <c r="C63" s="50">
        <v>51988969822</v>
      </c>
      <c r="D63" s="50">
        <v>51988969822</v>
      </c>
      <c r="E63" s="50">
        <v>0</v>
      </c>
      <c r="F63" s="51">
        <v>0</v>
      </c>
    </row>
    <row r="64" spans="1:6" x14ac:dyDescent="0.2">
      <c r="A64" s="48" t="s">
        <v>178</v>
      </c>
      <c r="B64" s="49" t="s">
        <v>179</v>
      </c>
      <c r="C64" s="50">
        <v>854516506</v>
      </c>
      <c r="D64" s="50">
        <v>4288006</v>
      </c>
      <c r="E64" s="50">
        <v>850228500</v>
      </c>
      <c r="F64" s="51">
        <v>198.28062274000001</v>
      </c>
    </row>
    <row r="65" spans="1:6" x14ac:dyDescent="0.2">
      <c r="A65" s="48" t="s">
        <v>180</v>
      </c>
      <c r="B65" s="49" t="s">
        <v>181</v>
      </c>
      <c r="C65" s="50">
        <v>18115532383.360001</v>
      </c>
      <c r="D65" s="50">
        <v>1830019014.3499999</v>
      </c>
      <c r="E65" s="50">
        <v>16285513369.01</v>
      </c>
      <c r="F65" s="51">
        <v>8.8990951700000007</v>
      </c>
    </row>
    <row r="66" spans="1:6" x14ac:dyDescent="0.2">
      <c r="A66" s="48" t="s">
        <v>182</v>
      </c>
      <c r="B66" s="49" t="s">
        <v>183</v>
      </c>
      <c r="C66" s="50">
        <v>7971551274.2200003</v>
      </c>
      <c r="D66" s="50">
        <v>0</v>
      </c>
      <c r="E66" s="50">
        <v>7971551274.2200003</v>
      </c>
      <c r="F66" s="51">
        <v>0</v>
      </c>
    </row>
    <row r="67" spans="1:6" x14ac:dyDescent="0.2">
      <c r="A67" s="48" t="s">
        <v>184</v>
      </c>
      <c r="B67" s="49" t="s">
        <v>185</v>
      </c>
      <c r="C67" s="50">
        <v>10143981109.139999</v>
      </c>
      <c r="D67" s="50">
        <v>1830019014.3499999</v>
      </c>
      <c r="E67" s="50">
        <v>8313962094.79</v>
      </c>
      <c r="F67" s="51">
        <v>4.5431014799999998</v>
      </c>
    </row>
    <row r="68" spans="1:6" x14ac:dyDescent="0.2">
      <c r="A68" s="48" t="s">
        <v>186</v>
      </c>
      <c r="B68" s="49" t="s">
        <v>187</v>
      </c>
      <c r="C68" s="50">
        <v>216325692.62</v>
      </c>
      <c r="D68" s="50">
        <v>385272571.54000002</v>
      </c>
      <c r="E68" s="50">
        <v>-168946878.91999999</v>
      </c>
      <c r="F68" s="51">
        <v>-0.43851260000000003</v>
      </c>
    </row>
    <row r="69" spans="1:6" x14ac:dyDescent="0.2">
      <c r="A69" s="48" t="s">
        <v>188</v>
      </c>
      <c r="B69" s="49" t="s">
        <v>189</v>
      </c>
      <c r="C69" s="50">
        <v>190000832.62</v>
      </c>
      <c r="D69" s="50">
        <v>374784157.54000002</v>
      </c>
      <c r="E69" s="50">
        <v>-184783324.91999999</v>
      </c>
      <c r="F69" s="51">
        <v>-0.49303932</v>
      </c>
    </row>
    <row r="70" spans="1:6" x14ac:dyDescent="0.2">
      <c r="A70" s="48" t="s">
        <v>190</v>
      </c>
      <c r="B70" s="49" t="s">
        <v>191</v>
      </c>
      <c r="C70" s="50">
        <v>3763613</v>
      </c>
      <c r="D70" s="50">
        <v>0</v>
      </c>
      <c r="E70" s="50">
        <v>3763613</v>
      </c>
      <c r="F70" s="51">
        <v>0</v>
      </c>
    </row>
    <row r="71" spans="1:6" x14ac:dyDescent="0.2">
      <c r="A71" s="48" t="s">
        <v>192</v>
      </c>
      <c r="B71" s="49" t="s">
        <v>193</v>
      </c>
      <c r="C71" s="50">
        <v>3828000</v>
      </c>
      <c r="D71" s="50">
        <v>3828000</v>
      </c>
      <c r="E71" s="50">
        <v>0</v>
      </c>
      <c r="F71" s="51">
        <v>0</v>
      </c>
    </row>
    <row r="72" spans="1:6" x14ac:dyDescent="0.2">
      <c r="A72" s="48" t="s">
        <v>194</v>
      </c>
      <c r="B72" s="49" t="s">
        <v>195</v>
      </c>
      <c r="C72" s="50">
        <v>17503247</v>
      </c>
      <c r="D72" s="50">
        <v>6660414</v>
      </c>
      <c r="E72" s="50">
        <v>10842833</v>
      </c>
      <c r="F72" s="51">
        <v>1.6279518099999999</v>
      </c>
    </row>
    <row r="73" spans="1:6" x14ac:dyDescent="0.2">
      <c r="A73" s="48" t="s">
        <v>196</v>
      </c>
      <c r="B73" s="49" t="s">
        <v>197</v>
      </c>
      <c r="C73" s="50">
        <v>1230000</v>
      </c>
      <c r="D73" s="50">
        <v>0</v>
      </c>
      <c r="E73" s="50">
        <v>1230000</v>
      </c>
      <c r="F73" s="51">
        <v>0</v>
      </c>
    </row>
    <row r="74" spans="1:6" x14ac:dyDescent="0.2">
      <c r="A74" s="48" t="s">
        <v>198</v>
      </c>
      <c r="B74" s="49" t="s">
        <v>199</v>
      </c>
      <c r="C74" s="50">
        <v>445463214.31999999</v>
      </c>
      <c r="D74" s="50">
        <v>429408424</v>
      </c>
      <c r="E74" s="50">
        <v>16054790.32</v>
      </c>
      <c r="F74" s="51">
        <v>3.7388160000000004E-2</v>
      </c>
    </row>
    <row r="75" spans="1:6" x14ac:dyDescent="0.2">
      <c r="A75" s="48" t="s">
        <v>200</v>
      </c>
      <c r="B75" s="49" t="s">
        <v>189</v>
      </c>
      <c r="C75" s="50">
        <v>411847922.88</v>
      </c>
      <c r="D75" s="50">
        <v>396123536.88</v>
      </c>
      <c r="E75" s="50">
        <v>15724386</v>
      </c>
      <c r="F75" s="51">
        <v>3.9695660000000001E-2</v>
      </c>
    </row>
    <row r="76" spans="1:6" x14ac:dyDescent="0.2">
      <c r="A76" s="48" t="s">
        <v>201</v>
      </c>
      <c r="B76" s="49" t="s">
        <v>193</v>
      </c>
      <c r="C76" s="50">
        <v>16154796.84</v>
      </c>
      <c r="D76" s="50">
        <v>16154796.84</v>
      </c>
      <c r="E76" s="50">
        <v>0</v>
      </c>
      <c r="F76" s="51">
        <v>0</v>
      </c>
    </row>
    <row r="77" spans="1:6" x14ac:dyDescent="0.2">
      <c r="A77" s="48" t="s">
        <v>202</v>
      </c>
      <c r="B77" s="49" t="s">
        <v>203</v>
      </c>
      <c r="C77" s="50">
        <v>17460494.600000001</v>
      </c>
      <c r="D77" s="50">
        <v>17130090.280000001</v>
      </c>
      <c r="E77" s="50">
        <v>330404.32</v>
      </c>
      <c r="F77" s="51">
        <v>1.9287950000000002E-2</v>
      </c>
    </row>
    <row r="78" spans="1:6" x14ac:dyDescent="0.2">
      <c r="A78" s="48" t="s">
        <v>204</v>
      </c>
      <c r="B78" s="49" t="s">
        <v>183</v>
      </c>
      <c r="C78" s="50">
        <v>23016750419</v>
      </c>
      <c r="D78" s="50">
        <v>21529424419</v>
      </c>
      <c r="E78" s="50">
        <v>1487326000</v>
      </c>
      <c r="F78" s="51">
        <v>6.9083409999999998E-2</v>
      </c>
    </row>
    <row r="79" spans="1:6" x14ac:dyDescent="0.2">
      <c r="A79" s="48" t="s">
        <v>205</v>
      </c>
      <c r="B79" s="49" t="s">
        <v>206</v>
      </c>
      <c r="C79" s="50">
        <v>20082238991</v>
      </c>
      <c r="D79" s="50">
        <v>20082238991</v>
      </c>
      <c r="E79" s="50">
        <v>0</v>
      </c>
      <c r="F79" s="51">
        <v>0</v>
      </c>
    </row>
    <row r="80" spans="1:6" x14ac:dyDescent="0.2">
      <c r="A80" s="48" t="s">
        <v>207</v>
      </c>
      <c r="B80" s="49" t="s">
        <v>208</v>
      </c>
      <c r="C80" s="50">
        <v>2934511428</v>
      </c>
      <c r="D80" s="50">
        <v>1447185428</v>
      </c>
      <c r="E80" s="50">
        <v>1487326000</v>
      </c>
      <c r="F80" s="51">
        <v>1.02773699</v>
      </c>
    </row>
    <row r="81" spans="1:6" x14ac:dyDescent="0.2">
      <c r="A81" s="48" t="s">
        <v>209</v>
      </c>
      <c r="B81" s="49" t="s">
        <v>210</v>
      </c>
      <c r="C81" s="50">
        <v>30818539351.200001</v>
      </c>
      <c r="D81" s="50">
        <v>30818539351.200001</v>
      </c>
      <c r="E81" s="50">
        <v>0</v>
      </c>
      <c r="F81" s="51">
        <v>0</v>
      </c>
    </row>
    <row r="82" spans="1:6" x14ac:dyDescent="0.2">
      <c r="A82" s="48" t="s">
        <v>211</v>
      </c>
      <c r="B82" s="49" t="s">
        <v>212</v>
      </c>
      <c r="C82" s="50">
        <v>30818539351.200001</v>
      </c>
      <c r="D82" s="50">
        <v>30818539351.200001</v>
      </c>
      <c r="E82" s="50">
        <v>0</v>
      </c>
      <c r="F82" s="51">
        <v>0</v>
      </c>
    </row>
    <row r="83" spans="1:6" x14ac:dyDescent="0.2">
      <c r="A83" s="48" t="s">
        <v>213</v>
      </c>
      <c r="B83" s="49" t="s">
        <v>189</v>
      </c>
      <c r="C83" s="50">
        <v>1107896771.3800001</v>
      </c>
      <c r="D83" s="50">
        <v>1038006812.46</v>
      </c>
      <c r="E83" s="50">
        <v>69889958.920000002</v>
      </c>
      <c r="F83" s="51">
        <v>6.7330929999999997E-2</v>
      </c>
    </row>
    <row r="84" spans="1:6" x14ac:dyDescent="0.2">
      <c r="A84" s="48" t="s">
        <v>214</v>
      </c>
      <c r="B84" s="49" t="s">
        <v>215</v>
      </c>
      <c r="C84" s="50">
        <v>171041851.75</v>
      </c>
      <c r="D84" s="50">
        <v>149810042.27000001</v>
      </c>
      <c r="E84" s="50">
        <v>21231809.48</v>
      </c>
      <c r="F84" s="51">
        <v>0.14172487</v>
      </c>
    </row>
    <row r="85" spans="1:6" x14ac:dyDescent="0.2">
      <c r="A85" s="48" t="s">
        <v>216</v>
      </c>
      <c r="B85" s="49" t="s">
        <v>217</v>
      </c>
      <c r="C85" s="50">
        <v>18835214.079999998</v>
      </c>
      <c r="D85" s="50">
        <v>18835214.079999998</v>
      </c>
      <c r="E85" s="50">
        <v>0</v>
      </c>
      <c r="F85" s="51">
        <v>0</v>
      </c>
    </row>
    <row r="86" spans="1:6" x14ac:dyDescent="0.2">
      <c r="A86" s="48" t="s">
        <v>218</v>
      </c>
      <c r="B86" s="49" t="s">
        <v>219</v>
      </c>
      <c r="C86" s="50">
        <v>582784326.99000001</v>
      </c>
      <c r="D86" s="50">
        <v>536519986.82999998</v>
      </c>
      <c r="E86" s="50">
        <v>46264340.159999996</v>
      </c>
      <c r="F86" s="51">
        <v>8.6230410000000007E-2</v>
      </c>
    </row>
    <row r="87" spans="1:6" x14ac:dyDescent="0.2">
      <c r="A87" s="48" t="s">
        <v>220</v>
      </c>
      <c r="B87" s="49" t="s">
        <v>221</v>
      </c>
      <c r="C87" s="50">
        <v>229456069.63</v>
      </c>
      <c r="D87" s="50">
        <v>228274760.34999999</v>
      </c>
      <c r="E87" s="50">
        <v>1181309.28</v>
      </c>
      <c r="F87" s="51">
        <v>5.1749400000000003E-3</v>
      </c>
    </row>
    <row r="88" spans="1:6" x14ac:dyDescent="0.2">
      <c r="A88" s="48" t="s">
        <v>222</v>
      </c>
      <c r="B88" s="49" t="s">
        <v>223</v>
      </c>
      <c r="C88" s="50">
        <v>58124401.329999998</v>
      </c>
      <c r="D88" s="50">
        <v>58124401.329999998</v>
      </c>
      <c r="E88" s="50">
        <v>0</v>
      </c>
      <c r="F88" s="51">
        <v>0</v>
      </c>
    </row>
    <row r="89" spans="1:6" x14ac:dyDescent="0.2">
      <c r="A89" s="48" t="s">
        <v>224</v>
      </c>
      <c r="B89" s="49" t="s">
        <v>225</v>
      </c>
      <c r="C89" s="50">
        <v>47654907.600000001</v>
      </c>
      <c r="D89" s="50">
        <v>46442407.600000001</v>
      </c>
      <c r="E89" s="50">
        <v>1212500</v>
      </c>
      <c r="F89" s="51">
        <v>2.6107600000000002E-2</v>
      </c>
    </row>
    <row r="90" spans="1:6" x14ac:dyDescent="0.2">
      <c r="A90" s="48" t="s">
        <v>226</v>
      </c>
      <c r="B90" s="49" t="s">
        <v>193</v>
      </c>
      <c r="C90" s="50">
        <v>352999331.20999998</v>
      </c>
      <c r="D90" s="50">
        <v>352999331.20999998</v>
      </c>
      <c r="E90" s="50">
        <v>0</v>
      </c>
      <c r="F90" s="51">
        <v>0</v>
      </c>
    </row>
    <row r="91" spans="1:6" x14ac:dyDescent="0.2">
      <c r="A91" s="48" t="s">
        <v>227</v>
      </c>
      <c r="B91" s="49" t="s">
        <v>228</v>
      </c>
      <c r="C91" s="50">
        <v>326480024.37</v>
      </c>
      <c r="D91" s="50">
        <v>326480024.37</v>
      </c>
      <c r="E91" s="50">
        <v>0</v>
      </c>
      <c r="F91" s="51">
        <v>0</v>
      </c>
    </row>
    <row r="92" spans="1:6" x14ac:dyDescent="0.2">
      <c r="A92" s="48" t="s">
        <v>229</v>
      </c>
      <c r="B92" s="49" t="s">
        <v>230</v>
      </c>
      <c r="C92" s="50">
        <v>26519306.84</v>
      </c>
      <c r="D92" s="50">
        <v>26519306.84</v>
      </c>
      <c r="E92" s="50">
        <v>0</v>
      </c>
      <c r="F92" s="51">
        <v>0</v>
      </c>
    </row>
    <row r="93" spans="1:6" x14ac:dyDescent="0.2">
      <c r="A93" s="48" t="s">
        <v>231</v>
      </c>
      <c r="B93" s="49" t="s">
        <v>232</v>
      </c>
      <c r="C93" s="50">
        <v>843736457.60000002</v>
      </c>
      <c r="D93" s="50">
        <v>617315533.79999995</v>
      </c>
      <c r="E93" s="50">
        <v>226420923.80000001</v>
      </c>
      <c r="F93" s="51">
        <v>0.36678313000000001</v>
      </c>
    </row>
    <row r="94" spans="1:6" x14ac:dyDescent="0.2">
      <c r="A94" s="48" t="s">
        <v>233</v>
      </c>
      <c r="B94" s="49" t="s">
        <v>234</v>
      </c>
      <c r="C94" s="50">
        <v>24068529.440000001</v>
      </c>
      <c r="D94" s="50">
        <v>22668933.760000002</v>
      </c>
      <c r="E94" s="50">
        <v>1399595.68</v>
      </c>
      <c r="F94" s="51">
        <v>6.1740690000000001E-2</v>
      </c>
    </row>
    <row r="95" spans="1:6" x14ac:dyDescent="0.2">
      <c r="A95" s="48" t="s">
        <v>235</v>
      </c>
      <c r="B95" s="49" t="s">
        <v>236</v>
      </c>
      <c r="C95" s="50">
        <v>819667928.15999997</v>
      </c>
      <c r="D95" s="50">
        <v>594646600.03999996</v>
      </c>
      <c r="E95" s="50">
        <v>225021328.12</v>
      </c>
      <c r="F95" s="51">
        <v>0.37841185999999999</v>
      </c>
    </row>
    <row r="96" spans="1:6" x14ac:dyDescent="0.2">
      <c r="A96" s="48" t="s">
        <v>237</v>
      </c>
      <c r="B96" s="49" t="s">
        <v>238</v>
      </c>
      <c r="C96" s="50">
        <v>1951229405.4000001</v>
      </c>
      <c r="D96" s="50">
        <v>1979748143.4000001</v>
      </c>
      <c r="E96" s="50">
        <v>-28518738</v>
      </c>
      <c r="F96" s="51">
        <v>-1.440524E-2</v>
      </c>
    </row>
    <row r="97" spans="1:6" x14ac:dyDescent="0.2">
      <c r="A97" s="48" t="s">
        <v>239</v>
      </c>
      <c r="B97" s="49" t="s">
        <v>240</v>
      </c>
      <c r="C97" s="50">
        <v>1951229405.4000001</v>
      </c>
      <c r="D97" s="50">
        <v>1979748143.4000001</v>
      </c>
      <c r="E97" s="50">
        <v>-28518738</v>
      </c>
      <c r="F97" s="51">
        <v>-1.440524E-2</v>
      </c>
    </row>
    <row r="98" spans="1:6" x14ac:dyDescent="0.2">
      <c r="A98" s="48" t="s">
        <v>241</v>
      </c>
      <c r="B98" s="49" t="s">
        <v>197</v>
      </c>
      <c r="C98" s="50">
        <v>7901339.1699999999</v>
      </c>
      <c r="D98" s="50">
        <v>7901339.1699999999</v>
      </c>
      <c r="E98" s="50">
        <v>0</v>
      </c>
      <c r="F98" s="51">
        <v>0</v>
      </c>
    </row>
    <row r="99" spans="1:6" x14ac:dyDescent="0.2">
      <c r="A99" s="48" t="s">
        <v>242</v>
      </c>
      <c r="B99" s="49" t="s">
        <v>243</v>
      </c>
      <c r="C99" s="50">
        <v>7901339.1699999999</v>
      </c>
      <c r="D99" s="50">
        <v>7901339.1699999999</v>
      </c>
      <c r="E99" s="50">
        <v>0</v>
      </c>
      <c r="F99" s="51">
        <v>0</v>
      </c>
    </row>
    <row r="100" spans="1:6" x14ac:dyDescent="0.2">
      <c r="A100" s="48" t="s">
        <v>244</v>
      </c>
      <c r="B100" s="49" t="s">
        <v>245</v>
      </c>
      <c r="C100" s="50">
        <v>133217126.8</v>
      </c>
      <c r="D100" s="50">
        <v>29405014.800000001</v>
      </c>
      <c r="E100" s="50">
        <v>103812112</v>
      </c>
      <c r="F100" s="51">
        <v>3.53042203</v>
      </c>
    </row>
    <row r="101" spans="1:6" x14ac:dyDescent="0.2">
      <c r="A101" s="48" t="s">
        <v>246</v>
      </c>
      <c r="B101" s="49" t="s">
        <v>189</v>
      </c>
      <c r="C101" s="50">
        <v>125955442.8</v>
      </c>
      <c r="D101" s="50">
        <v>17735330.800000001</v>
      </c>
      <c r="E101" s="50">
        <v>108220112</v>
      </c>
      <c r="F101" s="51">
        <v>6.1019505799999996</v>
      </c>
    </row>
    <row r="102" spans="1:6" x14ac:dyDescent="0.2">
      <c r="A102" s="48" t="s">
        <v>247</v>
      </c>
      <c r="B102" s="49" t="s">
        <v>193</v>
      </c>
      <c r="C102" s="50">
        <v>1775000</v>
      </c>
      <c r="D102" s="50">
        <v>1775000</v>
      </c>
      <c r="E102" s="50">
        <v>0</v>
      </c>
      <c r="F102" s="51">
        <v>0</v>
      </c>
    </row>
    <row r="103" spans="1:6" x14ac:dyDescent="0.2">
      <c r="A103" s="48" t="s">
        <v>248</v>
      </c>
      <c r="B103" s="49" t="s">
        <v>249</v>
      </c>
      <c r="C103" s="50">
        <v>5486684</v>
      </c>
      <c r="D103" s="50">
        <v>9894684</v>
      </c>
      <c r="E103" s="50">
        <v>-4408000</v>
      </c>
      <c r="F103" s="51">
        <v>-0.44549174000000002</v>
      </c>
    </row>
    <row r="104" spans="1:6" x14ac:dyDescent="0.2">
      <c r="A104" s="48" t="s">
        <v>250</v>
      </c>
      <c r="B104" s="49" t="s">
        <v>251</v>
      </c>
      <c r="C104" s="50">
        <v>-18007912971.43</v>
      </c>
      <c r="D104" s="50">
        <v>-16391222306.879999</v>
      </c>
      <c r="E104" s="50">
        <v>-1616690664.55</v>
      </c>
      <c r="F104" s="51">
        <v>9.8631490000000002E-2</v>
      </c>
    </row>
    <row r="105" spans="1:6" x14ac:dyDescent="0.2">
      <c r="A105" s="48" t="s">
        <v>252</v>
      </c>
      <c r="B105" s="49" t="s">
        <v>183</v>
      </c>
      <c r="C105" s="50">
        <v>-618140003.32000005</v>
      </c>
      <c r="D105" s="50">
        <v>-211262771.93000001</v>
      </c>
      <c r="E105" s="50">
        <v>-406877231.38999999</v>
      </c>
      <c r="F105" s="51">
        <v>1.9259296300000002</v>
      </c>
    </row>
    <row r="106" spans="1:6" x14ac:dyDescent="0.2">
      <c r="A106" s="48" t="s">
        <v>253</v>
      </c>
      <c r="B106" s="49" t="s">
        <v>210</v>
      </c>
      <c r="C106" s="50">
        <v>-14573241721.58</v>
      </c>
      <c r="D106" s="50">
        <v>-13637816047.190001</v>
      </c>
      <c r="E106" s="50">
        <v>-935425674.38999999</v>
      </c>
      <c r="F106" s="51">
        <v>6.8590579999999998E-2</v>
      </c>
    </row>
    <row r="107" spans="1:6" x14ac:dyDescent="0.2">
      <c r="A107" s="48" t="s">
        <v>254</v>
      </c>
      <c r="B107" s="49" t="s">
        <v>189</v>
      </c>
      <c r="C107" s="50">
        <v>-896273152.29999995</v>
      </c>
      <c r="D107" s="50">
        <v>-813075143.75999999</v>
      </c>
      <c r="E107" s="50">
        <v>-83198008.540000007</v>
      </c>
      <c r="F107" s="51">
        <v>0.10232512000000001</v>
      </c>
    </row>
    <row r="108" spans="1:6" x14ac:dyDescent="0.2">
      <c r="A108" s="48" t="s">
        <v>255</v>
      </c>
      <c r="B108" s="49" t="s">
        <v>193</v>
      </c>
      <c r="C108" s="50">
        <v>-250805537.47</v>
      </c>
      <c r="D108" s="50">
        <v>-240510647.46000001</v>
      </c>
      <c r="E108" s="50">
        <v>-10294890.01</v>
      </c>
      <c r="F108" s="51">
        <v>4.2804300000000003E-2</v>
      </c>
    </row>
    <row r="109" spans="1:6" x14ac:dyDescent="0.2">
      <c r="A109" s="48" t="s">
        <v>256</v>
      </c>
      <c r="B109" s="49" t="s">
        <v>232</v>
      </c>
      <c r="C109" s="50">
        <v>-333060822.30000001</v>
      </c>
      <c r="D109" s="50">
        <v>-284541876.11000001</v>
      </c>
      <c r="E109" s="50">
        <v>-48518946.189999998</v>
      </c>
      <c r="F109" s="51">
        <v>0.17051601</v>
      </c>
    </row>
    <row r="110" spans="1:6" x14ac:dyDescent="0.2">
      <c r="A110" s="48" t="s">
        <v>257</v>
      </c>
      <c r="B110" s="49" t="s">
        <v>258</v>
      </c>
      <c r="C110" s="50">
        <v>-1326543356.03</v>
      </c>
      <c r="D110" s="50">
        <v>-1194392629.1500001</v>
      </c>
      <c r="E110" s="50">
        <v>-132150726.88</v>
      </c>
      <c r="F110" s="51">
        <v>0.11064262</v>
      </c>
    </row>
    <row r="111" spans="1:6" x14ac:dyDescent="0.2">
      <c r="A111" s="48" t="s">
        <v>259</v>
      </c>
      <c r="B111" s="49" t="s">
        <v>260</v>
      </c>
      <c r="C111" s="50">
        <v>-2586694.4300000002</v>
      </c>
      <c r="D111" s="50">
        <v>-2361507.2800000003</v>
      </c>
      <c r="E111" s="50">
        <v>-225187.15</v>
      </c>
      <c r="F111" s="51">
        <v>9.5357380000000005E-2</v>
      </c>
    </row>
    <row r="112" spans="1:6" x14ac:dyDescent="0.2">
      <c r="A112" s="48" t="s">
        <v>261</v>
      </c>
      <c r="B112" s="49" t="s">
        <v>262</v>
      </c>
      <c r="C112" s="50">
        <v>-7261684</v>
      </c>
      <c r="D112" s="50">
        <v>-7261684</v>
      </c>
      <c r="E112" s="50">
        <v>0</v>
      </c>
      <c r="F112" s="51">
        <v>0</v>
      </c>
    </row>
    <row r="113" spans="1:6" x14ac:dyDescent="0.2">
      <c r="A113" s="48" t="s">
        <v>263</v>
      </c>
      <c r="B113" s="49" t="s">
        <v>264</v>
      </c>
      <c r="C113" s="50">
        <v>454222315.81999999</v>
      </c>
      <c r="D113" s="50">
        <v>454222315.81999999</v>
      </c>
      <c r="E113" s="50">
        <v>0</v>
      </c>
      <c r="F113" s="51">
        <v>0</v>
      </c>
    </row>
    <row r="114" spans="1:6" x14ac:dyDescent="0.2">
      <c r="A114" s="48" t="s">
        <v>265</v>
      </c>
      <c r="B114" s="49" t="s">
        <v>183</v>
      </c>
      <c r="C114" s="50">
        <v>247047310</v>
      </c>
      <c r="D114" s="50">
        <v>247047310</v>
      </c>
      <c r="E114" s="50">
        <v>0</v>
      </c>
      <c r="F114" s="51">
        <v>0</v>
      </c>
    </row>
    <row r="115" spans="1:6" x14ac:dyDescent="0.2">
      <c r="A115" s="48" t="s">
        <v>266</v>
      </c>
      <c r="B115" s="49" t="s">
        <v>185</v>
      </c>
      <c r="C115" s="50">
        <v>154531051</v>
      </c>
      <c r="D115" s="50">
        <v>154531051</v>
      </c>
      <c r="E115" s="50">
        <v>0</v>
      </c>
      <c r="F115" s="51">
        <v>0</v>
      </c>
    </row>
    <row r="116" spans="1:6" x14ac:dyDescent="0.2">
      <c r="A116" s="48" t="s">
        <v>267</v>
      </c>
      <c r="B116" s="49" t="s">
        <v>189</v>
      </c>
      <c r="C116" s="50">
        <v>38810276.780000001</v>
      </c>
      <c r="D116" s="50">
        <v>38810276.780000001</v>
      </c>
      <c r="E116" s="50">
        <v>0</v>
      </c>
      <c r="F116" s="51">
        <v>0</v>
      </c>
    </row>
    <row r="117" spans="1:6" x14ac:dyDescent="0.2">
      <c r="A117" s="48" t="s">
        <v>268</v>
      </c>
      <c r="B117" s="49" t="s">
        <v>269</v>
      </c>
      <c r="C117" s="50">
        <v>13833678.039999999</v>
      </c>
      <c r="D117" s="50">
        <v>13833678.039999999</v>
      </c>
      <c r="E117" s="50">
        <v>0</v>
      </c>
      <c r="F117" s="51">
        <v>0</v>
      </c>
    </row>
    <row r="118" spans="1:6" x14ac:dyDescent="0.2">
      <c r="A118" s="48" t="s">
        <v>270</v>
      </c>
      <c r="B118" s="49" t="s">
        <v>271</v>
      </c>
      <c r="C118" s="50">
        <v>28261284571.34</v>
      </c>
      <c r="D118" s="50">
        <v>28422154417.459999</v>
      </c>
      <c r="E118" s="50">
        <v>-160869846.12</v>
      </c>
      <c r="F118" s="51">
        <v>-5.66002E-3</v>
      </c>
    </row>
    <row r="119" spans="1:6" x14ac:dyDescent="0.2">
      <c r="A119" s="48" t="s">
        <v>272</v>
      </c>
      <c r="B119" s="49" t="s">
        <v>273</v>
      </c>
      <c r="C119" s="50">
        <v>69762200.299999997</v>
      </c>
      <c r="D119" s="50">
        <v>230147024</v>
      </c>
      <c r="E119" s="50">
        <v>-160384823.69999999</v>
      </c>
      <c r="F119" s="51">
        <v>-0.69687984999999997</v>
      </c>
    </row>
    <row r="120" spans="1:6" x14ac:dyDescent="0.2">
      <c r="A120" s="48" t="s">
        <v>274</v>
      </c>
      <c r="B120" s="49" t="s">
        <v>275</v>
      </c>
      <c r="C120" s="50">
        <v>17544</v>
      </c>
      <c r="D120" s="50">
        <v>0</v>
      </c>
      <c r="E120" s="50">
        <v>17544</v>
      </c>
      <c r="F120" s="51">
        <v>0</v>
      </c>
    </row>
    <row r="121" spans="1:6" x14ac:dyDescent="0.2">
      <c r="A121" s="48" t="s">
        <v>276</v>
      </c>
      <c r="B121" s="49" t="s">
        <v>277</v>
      </c>
      <c r="C121" s="50">
        <v>69744656.299999997</v>
      </c>
      <c r="D121" s="50">
        <v>230147024</v>
      </c>
      <c r="E121" s="50">
        <v>-160402367.69999999</v>
      </c>
      <c r="F121" s="51">
        <v>-0.69695607999999998</v>
      </c>
    </row>
    <row r="122" spans="1:6" x14ac:dyDescent="0.2">
      <c r="A122" s="48" t="s">
        <v>278</v>
      </c>
      <c r="B122" s="49" t="s">
        <v>279</v>
      </c>
      <c r="C122" s="50">
        <v>2223564</v>
      </c>
      <c r="D122" s="50">
        <v>218803</v>
      </c>
      <c r="E122" s="50">
        <v>2004761</v>
      </c>
      <c r="F122" s="51">
        <v>9.1624017999999996</v>
      </c>
    </row>
    <row r="123" spans="1:6" x14ac:dyDescent="0.2">
      <c r="A123" s="48" t="s">
        <v>280</v>
      </c>
      <c r="B123" s="49" t="s">
        <v>281</v>
      </c>
      <c r="C123" s="50">
        <v>187850</v>
      </c>
      <c r="D123" s="50">
        <v>179970</v>
      </c>
      <c r="E123" s="50">
        <v>7880</v>
      </c>
      <c r="F123" s="51">
        <v>4.3785080000000004E-2</v>
      </c>
    </row>
    <row r="124" spans="1:6" x14ac:dyDescent="0.2">
      <c r="A124" s="48" t="s">
        <v>282</v>
      </c>
      <c r="B124" s="49" t="s">
        <v>283</v>
      </c>
      <c r="C124" s="50">
        <v>2035714</v>
      </c>
      <c r="D124" s="50">
        <v>38833</v>
      </c>
      <c r="E124" s="50">
        <v>1996881</v>
      </c>
      <c r="F124" s="51">
        <v>51.422269720000003</v>
      </c>
    </row>
    <row r="125" spans="1:6" x14ac:dyDescent="0.2">
      <c r="A125" s="48" t="s">
        <v>284</v>
      </c>
      <c r="B125" s="49" t="s">
        <v>285</v>
      </c>
      <c r="C125" s="50">
        <v>1826608101.6500001</v>
      </c>
      <c r="D125" s="50">
        <v>1826608101.6500001</v>
      </c>
      <c r="E125" s="50">
        <v>0</v>
      </c>
      <c r="F125" s="51">
        <v>0</v>
      </c>
    </row>
    <row r="126" spans="1:6" x14ac:dyDescent="0.2">
      <c r="A126" s="48" t="s">
        <v>286</v>
      </c>
      <c r="B126" s="49" t="s">
        <v>287</v>
      </c>
      <c r="C126" s="50">
        <v>1826608101.6500001</v>
      </c>
      <c r="D126" s="50">
        <v>1826608101.6500001</v>
      </c>
      <c r="E126" s="50">
        <v>0</v>
      </c>
      <c r="F126" s="51">
        <v>0</v>
      </c>
    </row>
    <row r="127" spans="1:6" x14ac:dyDescent="0.2">
      <c r="A127" s="48" t="s">
        <v>288</v>
      </c>
      <c r="B127" s="49" t="s">
        <v>289</v>
      </c>
      <c r="C127" s="50">
        <v>29806990975.200001</v>
      </c>
      <c r="D127" s="50">
        <v>29806990975.200001</v>
      </c>
      <c r="E127" s="50">
        <v>0</v>
      </c>
      <c r="F127" s="51">
        <v>0</v>
      </c>
    </row>
    <row r="128" spans="1:6" x14ac:dyDescent="0.2">
      <c r="A128" s="48" t="s">
        <v>290</v>
      </c>
      <c r="B128" s="49" t="s">
        <v>175</v>
      </c>
      <c r="C128" s="50">
        <v>13241853103</v>
      </c>
      <c r="D128" s="50">
        <v>13241853103</v>
      </c>
      <c r="E128" s="50">
        <v>0</v>
      </c>
      <c r="F128" s="51">
        <v>0</v>
      </c>
    </row>
    <row r="129" spans="1:6" x14ac:dyDescent="0.2">
      <c r="A129" s="48" t="s">
        <v>291</v>
      </c>
      <c r="B129" s="49" t="s">
        <v>183</v>
      </c>
      <c r="C129" s="50">
        <v>16565137872.200001</v>
      </c>
      <c r="D129" s="50">
        <v>16565137872.200001</v>
      </c>
      <c r="E129" s="50">
        <v>0</v>
      </c>
      <c r="F129" s="51">
        <v>0</v>
      </c>
    </row>
    <row r="130" spans="1:6" x14ac:dyDescent="0.2">
      <c r="A130" s="48" t="s">
        <v>292</v>
      </c>
      <c r="B130" s="49" t="s">
        <v>293</v>
      </c>
      <c r="C130" s="50">
        <v>-3912597228.2600002</v>
      </c>
      <c r="D130" s="50">
        <v>-3592211520.0799999</v>
      </c>
      <c r="E130" s="50">
        <v>-320385708.18000001</v>
      </c>
      <c r="F130" s="51">
        <v>8.9188989999999996E-2</v>
      </c>
    </row>
    <row r="131" spans="1:6" x14ac:dyDescent="0.2">
      <c r="A131" s="48" t="s">
        <v>294</v>
      </c>
      <c r="B131" s="49" t="s">
        <v>183</v>
      </c>
      <c r="C131" s="50">
        <v>-3912597228.2600002</v>
      </c>
      <c r="D131" s="50">
        <v>-3592211520.0799999</v>
      </c>
      <c r="E131" s="50">
        <v>-320385708.18000001</v>
      </c>
      <c r="F131" s="51">
        <v>8.9188989999999996E-2</v>
      </c>
    </row>
    <row r="132" spans="1:6" x14ac:dyDescent="0.2">
      <c r="A132" s="48" t="s">
        <v>295</v>
      </c>
      <c r="B132" s="49" t="s">
        <v>296</v>
      </c>
      <c r="C132" s="50">
        <v>964025072.64999998</v>
      </c>
      <c r="D132" s="50">
        <v>610146708.01999998</v>
      </c>
      <c r="E132" s="50">
        <v>353878364.63</v>
      </c>
      <c r="F132" s="51">
        <v>0.57998897999999999</v>
      </c>
    </row>
    <row r="133" spans="1:6" x14ac:dyDescent="0.2">
      <c r="A133" s="48" t="s">
        <v>297</v>
      </c>
      <c r="B133" s="49" t="s">
        <v>298</v>
      </c>
      <c r="C133" s="50">
        <v>125603491.02</v>
      </c>
      <c r="D133" s="50">
        <v>125603491.02</v>
      </c>
      <c r="E133" s="50">
        <v>0</v>
      </c>
      <c r="F133" s="51">
        <v>0</v>
      </c>
    </row>
    <row r="134" spans="1:6" x14ac:dyDescent="0.2">
      <c r="A134" s="48" t="s">
        <v>299</v>
      </c>
      <c r="B134" s="49" t="s">
        <v>300</v>
      </c>
      <c r="C134" s="50">
        <v>838421581.63</v>
      </c>
      <c r="D134" s="50">
        <v>484543217</v>
      </c>
      <c r="E134" s="50">
        <v>353878364.63</v>
      </c>
      <c r="F134" s="51">
        <v>0.73033396000000006</v>
      </c>
    </row>
    <row r="135" spans="1:6" x14ac:dyDescent="0.2">
      <c r="A135" s="48" t="s">
        <v>301</v>
      </c>
      <c r="B135" s="49" t="s">
        <v>302</v>
      </c>
      <c r="C135" s="50">
        <v>495728114.19999999</v>
      </c>
      <c r="D135" s="50">
        <v>459745674.32999998</v>
      </c>
      <c r="E135" s="50">
        <v>35982439.869999997</v>
      </c>
      <c r="F135" s="51">
        <v>7.8265970000000004E-2</v>
      </c>
    </row>
    <row r="136" spans="1:6" x14ac:dyDescent="0.2">
      <c r="A136" s="48" t="s">
        <v>303</v>
      </c>
      <c r="B136" s="49" t="s">
        <v>298</v>
      </c>
      <c r="C136" s="50">
        <v>41100931.149999999</v>
      </c>
      <c r="D136" s="50">
        <v>32534120.649999999</v>
      </c>
      <c r="E136" s="50">
        <v>8566810.5</v>
      </c>
      <c r="F136" s="51">
        <v>0.26331772000000003</v>
      </c>
    </row>
    <row r="137" spans="1:6" x14ac:dyDescent="0.2">
      <c r="A137" s="48" t="s">
        <v>304</v>
      </c>
      <c r="B137" s="49" t="s">
        <v>300</v>
      </c>
      <c r="C137" s="50">
        <v>454627183.05000001</v>
      </c>
      <c r="D137" s="50">
        <v>427211553.68000001</v>
      </c>
      <c r="E137" s="50">
        <v>27415629.370000001</v>
      </c>
      <c r="F137" s="51">
        <v>6.4173430000000004E-2</v>
      </c>
    </row>
    <row r="138" spans="1:6" x14ac:dyDescent="0.2">
      <c r="A138" s="48" t="s">
        <v>305</v>
      </c>
      <c r="B138" s="49" t="s">
        <v>306</v>
      </c>
      <c r="C138" s="50">
        <v>3812136714.6371002</v>
      </c>
      <c r="D138" s="50">
        <v>1546037386.382</v>
      </c>
      <c r="E138" s="50">
        <v>2266099328.2550998</v>
      </c>
      <c r="F138" s="51">
        <v>1.4657467799999999</v>
      </c>
    </row>
    <row r="139" spans="1:6" x14ac:dyDescent="0.2">
      <c r="A139" s="48" t="s">
        <v>307</v>
      </c>
      <c r="B139" s="49" t="s">
        <v>308</v>
      </c>
      <c r="C139" s="50">
        <v>2891689427.2800002</v>
      </c>
      <c r="D139" s="50">
        <v>747005181.14999998</v>
      </c>
      <c r="E139" s="50">
        <v>2144684246.1300001</v>
      </c>
      <c r="F139" s="51">
        <v>2.87104333</v>
      </c>
    </row>
    <row r="140" spans="1:6" x14ac:dyDescent="0.2">
      <c r="A140" s="48" t="s">
        <v>309</v>
      </c>
      <c r="B140" s="49" t="s">
        <v>310</v>
      </c>
      <c r="C140" s="50">
        <v>1581118731.52</v>
      </c>
      <c r="D140" s="50">
        <v>395657768.73000002</v>
      </c>
      <c r="E140" s="50">
        <v>1185460962.79</v>
      </c>
      <c r="F140" s="51">
        <v>2.9961776499999999</v>
      </c>
    </row>
    <row r="141" spans="1:6" x14ac:dyDescent="0.2">
      <c r="A141" s="48" t="s">
        <v>311</v>
      </c>
      <c r="B141" s="49" t="s">
        <v>312</v>
      </c>
      <c r="C141" s="50">
        <v>855823734</v>
      </c>
      <c r="D141" s="50">
        <v>40991387</v>
      </c>
      <c r="E141" s="50">
        <v>814832347</v>
      </c>
      <c r="F141" s="51">
        <v>19.87813555</v>
      </c>
    </row>
    <row r="142" spans="1:6" x14ac:dyDescent="0.2">
      <c r="A142" s="48" t="s">
        <v>313</v>
      </c>
      <c r="B142" s="49" t="s">
        <v>314</v>
      </c>
      <c r="C142" s="50">
        <v>725294997.51999998</v>
      </c>
      <c r="D142" s="50">
        <v>354666381.73000002</v>
      </c>
      <c r="E142" s="50">
        <v>370628615.79000002</v>
      </c>
      <c r="F142" s="51">
        <v>1.04500634</v>
      </c>
    </row>
    <row r="143" spans="1:6" x14ac:dyDescent="0.2">
      <c r="A143" s="48" t="s">
        <v>315</v>
      </c>
      <c r="B143" s="49" t="s">
        <v>316</v>
      </c>
      <c r="C143" s="50">
        <v>1539862</v>
      </c>
      <c r="D143" s="50">
        <v>0</v>
      </c>
      <c r="E143" s="50">
        <v>1539862</v>
      </c>
      <c r="F143" s="51">
        <v>0</v>
      </c>
    </row>
    <row r="144" spans="1:6" x14ac:dyDescent="0.2">
      <c r="A144" s="48" t="s">
        <v>317</v>
      </c>
      <c r="B144" s="49" t="s">
        <v>318</v>
      </c>
      <c r="C144" s="50">
        <v>1539862</v>
      </c>
      <c r="D144" s="50">
        <v>0</v>
      </c>
      <c r="E144" s="50">
        <v>1539862</v>
      </c>
      <c r="F144" s="51">
        <v>0</v>
      </c>
    </row>
    <row r="145" spans="1:6" x14ac:dyDescent="0.2">
      <c r="A145" s="48" t="s">
        <v>319</v>
      </c>
      <c r="B145" s="49" t="s">
        <v>320</v>
      </c>
      <c r="C145" s="50">
        <v>95416488</v>
      </c>
      <c r="D145" s="50">
        <v>41384728</v>
      </c>
      <c r="E145" s="50">
        <v>54031760</v>
      </c>
      <c r="F145" s="51">
        <v>1.3055965999999999</v>
      </c>
    </row>
    <row r="146" spans="1:6" x14ac:dyDescent="0.2">
      <c r="A146" s="48" t="s">
        <v>321</v>
      </c>
      <c r="B146" s="49" t="s">
        <v>322</v>
      </c>
      <c r="C146" s="50">
        <v>15208357</v>
      </c>
      <c r="D146" s="50">
        <v>0</v>
      </c>
      <c r="E146" s="50">
        <v>15208357</v>
      </c>
      <c r="F146" s="51">
        <v>0</v>
      </c>
    </row>
    <row r="147" spans="1:6" x14ac:dyDescent="0.2">
      <c r="A147" s="48" t="s">
        <v>323</v>
      </c>
      <c r="B147" s="49" t="s">
        <v>324</v>
      </c>
      <c r="C147" s="50">
        <v>16214699</v>
      </c>
      <c r="D147" s="50">
        <v>0</v>
      </c>
      <c r="E147" s="50">
        <v>16214699</v>
      </c>
      <c r="F147" s="51">
        <v>0</v>
      </c>
    </row>
    <row r="148" spans="1:6" x14ac:dyDescent="0.2">
      <c r="A148" s="48" t="s">
        <v>325</v>
      </c>
      <c r="B148" s="49" t="s">
        <v>326</v>
      </c>
      <c r="C148" s="50">
        <v>1231918</v>
      </c>
      <c r="D148" s="50">
        <v>0</v>
      </c>
      <c r="E148" s="50">
        <v>1231918</v>
      </c>
      <c r="F148" s="51">
        <v>0</v>
      </c>
    </row>
    <row r="149" spans="1:6" x14ac:dyDescent="0.2">
      <c r="A149" s="48" t="s">
        <v>327</v>
      </c>
      <c r="B149" s="49" t="s">
        <v>328</v>
      </c>
      <c r="C149" s="50">
        <v>39306167</v>
      </c>
      <c r="D149" s="50">
        <v>41384728</v>
      </c>
      <c r="E149" s="50">
        <v>-2078561</v>
      </c>
      <c r="F149" s="51">
        <v>-5.0225320000000004E-2</v>
      </c>
    </row>
    <row r="150" spans="1:6" x14ac:dyDescent="0.2">
      <c r="A150" s="48" t="s">
        <v>329</v>
      </c>
      <c r="B150" s="49" t="s">
        <v>330</v>
      </c>
      <c r="C150" s="50">
        <v>23455347</v>
      </c>
      <c r="D150" s="50">
        <v>0</v>
      </c>
      <c r="E150" s="50">
        <v>23455347</v>
      </c>
      <c r="F150" s="51">
        <v>0</v>
      </c>
    </row>
    <row r="151" spans="1:6" x14ac:dyDescent="0.2">
      <c r="A151" s="48" t="s">
        <v>331</v>
      </c>
      <c r="B151" s="49" t="s">
        <v>332</v>
      </c>
      <c r="C151" s="50">
        <v>138305363</v>
      </c>
      <c r="D151" s="50">
        <v>26070800</v>
      </c>
      <c r="E151" s="50">
        <v>112234563</v>
      </c>
      <c r="F151" s="51">
        <v>4.3049911400000003</v>
      </c>
    </row>
    <row r="152" spans="1:6" x14ac:dyDescent="0.2">
      <c r="A152" s="48" t="s">
        <v>333</v>
      </c>
      <c r="B152" s="49" t="s">
        <v>334</v>
      </c>
      <c r="C152" s="50">
        <v>31300738</v>
      </c>
      <c r="D152" s="50">
        <v>0</v>
      </c>
      <c r="E152" s="50">
        <v>31300738</v>
      </c>
      <c r="F152" s="51">
        <v>0</v>
      </c>
    </row>
    <row r="153" spans="1:6" x14ac:dyDescent="0.2">
      <c r="A153" s="48" t="s">
        <v>335</v>
      </c>
      <c r="B153" s="49" t="s">
        <v>336</v>
      </c>
      <c r="C153" s="50">
        <v>3264485</v>
      </c>
      <c r="D153" s="50">
        <v>4039675</v>
      </c>
      <c r="E153" s="50">
        <v>-775190</v>
      </c>
      <c r="F153" s="51">
        <v>-0.19189415000000001</v>
      </c>
    </row>
    <row r="154" spans="1:6" x14ac:dyDescent="0.2">
      <c r="A154" s="48" t="s">
        <v>337</v>
      </c>
      <c r="B154" s="49" t="s">
        <v>338</v>
      </c>
      <c r="C154" s="50">
        <v>178882</v>
      </c>
      <c r="D154" s="50">
        <v>173368</v>
      </c>
      <c r="E154" s="50">
        <v>5514</v>
      </c>
      <c r="F154" s="51">
        <v>3.1805180000000002E-2</v>
      </c>
    </row>
    <row r="155" spans="1:6" x14ac:dyDescent="0.2">
      <c r="A155" s="48" t="s">
        <v>339</v>
      </c>
      <c r="B155" s="49" t="s">
        <v>340</v>
      </c>
      <c r="C155" s="50">
        <v>517082</v>
      </c>
      <c r="D155" s="50">
        <v>2154461</v>
      </c>
      <c r="E155" s="50">
        <v>-1637379</v>
      </c>
      <c r="F155" s="51">
        <v>-0.75999473000000006</v>
      </c>
    </row>
    <row r="156" spans="1:6" x14ac:dyDescent="0.2">
      <c r="A156" s="48" t="s">
        <v>341</v>
      </c>
      <c r="B156" s="49" t="s">
        <v>342</v>
      </c>
      <c r="C156" s="50">
        <v>5396001</v>
      </c>
      <c r="D156" s="50">
        <v>4283000</v>
      </c>
      <c r="E156" s="50">
        <v>1113001</v>
      </c>
      <c r="F156" s="51">
        <v>0.25986481</v>
      </c>
    </row>
    <row r="157" spans="1:6" x14ac:dyDescent="0.2">
      <c r="A157" s="48" t="s">
        <v>343</v>
      </c>
      <c r="B157" s="49" t="s">
        <v>344</v>
      </c>
      <c r="C157" s="50">
        <v>9927167</v>
      </c>
      <c r="D157" s="50">
        <v>7094631</v>
      </c>
      <c r="E157" s="50">
        <v>2832536</v>
      </c>
      <c r="F157" s="51">
        <v>0.39925063999999999</v>
      </c>
    </row>
    <row r="158" spans="1:6" x14ac:dyDescent="0.2">
      <c r="A158" s="48" t="s">
        <v>345</v>
      </c>
      <c r="B158" s="49" t="s">
        <v>346</v>
      </c>
      <c r="C158" s="50">
        <v>35035568</v>
      </c>
      <c r="D158" s="50">
        <v>0</v>
      </c>
      <c r="E158" s="50">
        <v>35035568</v>
      </c>
      <c r="F158" s="51">
        <v>0</v>
      </c>
    </row>
    <row r="159" spans="1:6" x14ac:dyDescent="0.2">
      <c r="A159" s="48" t="s">
        <v>347</v>
      </c>
      <c r="B159" s="49" t="s">
        <v>348</v>
      </c>
      <c r="C159" s="50">
        <v>52685440</v>
      </c>
      <c r="D159" s="50">
        <v>8325665</v>
      </c>
      <c r="E159" s="50">
        <v>44359775</v>
      </c>
      <c r="F159" s="51">
        <v>5.3280759</v>
      </c>
    </row>
    <row r="160" spans="1:6" x14ac:dyDescent="0.2">
      <c r="A160" s="48" t="s">
        <v>349</v>
      </c>
      <c r="B160" s="49" t="s">
        <v>350</v>
      </c>
      <c r="C160" s="50">
        <v>265890114</v>
      </c>
      <c r="D160" s="50">
        <v>0</v>
      </c>
      <c r="E160" s="50">
        <v>265890114</v>
      </c>
      <c r="F160" s="51">
        <v>0</v>
      </c>
    </row>
    <row r="161" spans="1:6" x14ac:dyDescent="0.2">
      <c r="A161" s="48" t="s">
        <v>351</v>
      </c>
      <c r="B161" s="49" t="s">
        <v>352</v>
      </c>
      <c r="C161" s="50">
        <v>17693244</v>
      </c>
      <c r="D161" s="50">
        <v>0</v>
      </c>
      <c r="E161" s="50">
        <v>17693244</v>
      </c>
      <c r="F161" s="51">
        <v>0</v>
      </c>
    </row>
    <row r="162" spans="1:6" x14ac:dyDescent="0.2">
      <c r="A162" s="48" t="s">
        <v>353</v>
      </c>
      <c r="B162" s="49" t="s">
        <v>354</v>
      </c>
      <c r="C162" s="50">
        <v>248196870</v>
      </c>
      <c r="D162" s="50">
        <v>0</v>
      </c>
      <c r="E162" s="50">
        <v>248196870</v>
      </c>
      <c r="F162" s="51">
        <v>0</v>
      </c>
    </row>
    <row r="163" spans="1:6" x14ac:dyDescent="0.2">
      <c r="A163" s="48" t="s">
        <v>355</v>
      </c>
      <c r="B163" s="49" t="s">
        <v>356</v>
      </c>
      <c r="C163" s="50">
        <v>45488403.359999999</v>
      </c>
      <c r="D163" s="50">
        <v>38021596</v>
      </c>
      <c r="E163" s="50">
        <v>7466807.3600000003</v>
      </c>
      <c r="F163" s="51">
        <v>0.19638332</v>
      </c>
    </row>
    <row r="164" spans="1:6" x14ac:dyDescent="0.2">
      <c r="A164" s="48" t="s">
        <v>357</v>
      </c>
      <c r="B164" s="49" t="s">
        <v>358</v>
      </c>
      <c r="C164" s="50">
        <v>45488403.359999999</v>
      </c>
      <c r="D164" s="50">
        <v>38021596</v>
      </c>
      <c r="E164" s="50">
        <v>7466807.3600000003</v>
      </c>
      <c r="F164" s="51">
        <v>0.19638332</v>
      </c>
    </row>
    <row r="165" spans="1:6" x14ac:dyDescent="0.2">
      <c r="A165" s="48" t="s">
        <v>359</v>
      </c>
      <c r="B165" s="49" t="s">
        <v>360</v>
      </c>
      <c r="C165" s="50">
        <v>763930465.39999998</v>
      </c>
      <c r="D165" s="50">
        <v>245870288.41999999</v>
      </c>
      <c r="E165" s="50">
        <v>518060176.98000002</v>
      </c>
      <c r="F165" s="51">
        <v>2.1070466899999998</v>
      </c>
    </row>
    <row r="166" spans="1:6" x14ac:dyDescent="0.2">
      <c r="A166" s="48" t="s">
        <v>361</v>
      </c>
      <c r="B166" s="49" t="s">
        <v>362</v>
      </c>
      <c r="C166" s="50">
        <v>0</v>
      </c>
      <c r="D166" s="50">
        <v>33650611</v>
      </c>
      <c r="E166" s="50">
        <v>-33650611</v>
      </c>
      <c r="F166" s="51">
        <v>-1</v>
      </c>
    </row>
    <row r="167" spans="1:6" x14ac:dyDescent="0.2">
      <c r="A167" s="48" t="s">
        <v>363</v>
      </c>
      <c r="B167" s="49" t="s">
        <v>364</v>
      </c>
      <c r="C167" s="50">
        <v>62986675.159999996</v>
      </c>
      <c r="D167" s="50">
        <v>104310.42</v>
      </c>
      <c r="E167" s="50">
        <v>62882364.740000002</v>
      </c>
      <c r="F167" s="51">
        <v>602.83876471999997</v>
      </c>
    </row>
    <row r="168" spans="1:6" x14ac:dyDescent="0.2">
      <c r="A168" s="48" t="s">
        <v>365</v>
      </c>
      <c r="B168" s="49" t="s">
        <v>366</v>
      </c>
      <c r="C168" s="50">
        <v>121912051</v>
      </c>
      <c r="D168" s="50">
        <v>19976500</v>
      </c>
      <c r="E168" s="50">
        <v>101935551</v>
      </c>
      <c r="F168" s="51">
        <v>5.1027733099999999</v>
      </c>
    </row>
    <row r="169" spans="1:6" x14ac:dyDescent="0.2">
      <c r="A169" s="48" t="s">
        <v>367</v>
      </c>
      <c r="B169" s="49" t="s">
        <v>334</v>
      </c>
      <c r="C169" s="50">
        <v>268165730.24000001</v>
      </c>
      <c r="D169" s="50">
        <v>0</v>
      </c>
      <c r="E169" s="50">
        <v>268165730.24000001</v>
      </c>
      <c r="F169" s="51">
        <v>0</v>
      </c>
    </row>
    <row r="170" spans="1:6" x14ac:dyDescent="0.2">
      <c r="A170" s="48" t="s">
        <v>368</v>
      </c>
      <c r="B170" s="49" t="s">
        <v>336</v>
      </c>
      <c r="C170" s="50">
        <v>3124461</v>
      </c>
      <c r="D170" s="50">
        <v>2915548</v>
      </c>
      <c r="E170" s="50">
        <v>208913</v>
      </c>
      <c r="F170" s="51">
        <v>7.1654800000000005E-2</v>
      </c>
    </row>
    <row r="171" spans="1:6" x14ac:dyDescent="0.2">
      <c r="A171" s="48" t="s">
        <v>369</v>
      </c>
      <c r="B171" s="49" t="s">
        <v>131</v>
      </c>
      <c r="C171" s="50">
        <v>307741548</v>
      </c>
      <c r="D171" s="50">
        <v>189223319</v>
      </c>
      <c r="E171" s="50">
        <v>118518229</v>
      </c>
      <c r="F171" s="51">
        <v>0.62634049999999997</v>
      </c>
    </row>
    <row r="172" spans="1:6" x14ac:dyDescent="0.2">
      <c r="A172" s="48" t="s">
        <v>370</v>
      </c>
      <c r="B172" s="49" t="s">
        <v>371</v>
      </c>
      <c r="C172" s="50">
        <v>867488563.35710001</v>
      </c>
      <c r="D172" s="50">
        <v>746073481.23199999</v>
      </c>
      <c r="E172" s="50">
        <v>121415082.1251</v>
      </c>
      <c r="F172" s="51">
        <v>0.16273877</v>
      </c>
    </row>
    <row r="173" spans="1:6" x14ac:dyDescent="0.2">
      <c r="A173" s="48" t="s">
        <v>372</v>
      </c>
      <c r="B173" s="49" t="s">
        <v>373</v>
      </c>
      <c r="C173" s="50">
        <v>850380371.35029995</v>
      </c>
      <c r="D173" s="50">
        <v>732352925.38520002</v>
      </c>
      <c r="E173" s="50">
        <v>118027445.96510001</v>
      </c>
      <c r="F173" s="51">
        <v>0.16116198000000001</v>
      </c>
    </row>
    <row r="174" spans="1:6" x14ac:dyDescent="0.2">
      <c r="A174" s="48" t="s">
        <v>374</v>
      </c>
      <c r="B174" s="49" t="s">
        <v>375</v>
      </c>
      <c r="C174" s="50">
        <v>3717948</v>
      </c>
      <c r="D174" s="50">
        <v>0</v>
      </c>
      <c r="E174" s="50">
        <v>3717948</v>
      </c>
      <c r="F174" s="51">
        <v>0</v>
      </c>
    </row>
    <row r="175" spans="1:6" x14ac:dyDescent="0.2">
      <c r="A175" s="48" t="s">
        <v>376</v>
      </c>
      <c r="B175" s="49" t="s">
        <v>377</v>
      </c>
      <c r="C175" s="50">
        <v>164148739.9835</v>
      </c>
      <c r="D175" s="50">
        <v>144551349.09040001</v>
      </c>
      <c r="E175" s="50">
        <v>19597390.893100001</v>
      </c>
      <c r="F175" s="51">
        <v>0.13557390999999999</v>
      </c>
    </row>
    <row r="176" spans="1:6" x14ac:dyDescent="0.2">
      <c r="A176" s="48" t="s">
        <v>378</v>
      </c>
      <c r="B176" s="49" t="s">
        <v>379</v>
      </c>
      <c r="C176" s="50">
        <v>9859045.3452000003</v>
      </c>
      <c r="D176" s="50">
        <v>17346056.3807</v>
      </c>
      <c r="E176" s="50">
        <v>-7487011.0355000002</v>
      </c>
      <c r="F176" s="51">
        <v>-0.43162612</v>
      </c>
    </row>
    <row r="177" spans="1:6" x14ac:dyDescent="0.2">
      <c r="A177" s="48" t="s">
        <v>380</v>
      </c>
      <c r="B177" s="49" t="s">
        <v>381</v>
      </c>
      <c r="C177" s="50">
        <v>127013585.9613</v>
      </c>
      <c r="D177" s="50">
        <v>132819492.9813</v>
      </c>
      <c r="E177" s="50">
        <v>-5805907.0199999996</v>
      </c>
      <c r="F177" s="51">
        <v>-4.3712760000000003E-2</v>
      </c>
    </row>
    <row r="178" spans="1:6" x14ac:dyDescent="0.2">
      <c r="A178" s="48" t="s">
        <v>382</v>
      </c>
      <c r="B178" s="49" t="s">
        <v>383</v>
      </c>
      <c r="C178" s="50">
        <v>104157034.8571</v>
      </c>
      <c r="D178" s="50">
        <v>90486942.527700007</v>
      </c>
      <c r="E178" s="50">
        <v>13670092.329399999</v>
      </c>
      <c r="F178" s="51">
        <v>0.15107254000000001</v>
      </c>
    </row>
    <row r="179" spans="1:6" x14ac:dyDescent="0.2">
      <c r="A179" s="48" t="s">
        <v>384</v>
      </c>
      <c r="B179" s="49" t="s">
        <v>385</v>
      </c>
      <c r="C179" s="50">
        <v>206497259.93149999</v>
      </c>
      <c r="D179" s="50">
        <v>113318934.03129999</v>
      </c>
      <c r="E179" s="50">
        <v>93178325.900199994</v>
      </c>
      <c r="F179" s="51">
        <v>0.82226617000000002</v>
      </c>
    </row>
    <row r="180" spans="1:6" x14ac:dyDescent="0.2">
      <c r="A180" s="48" t="s">
        <v>386</v>
      </c>
      <c r="B180" s="49" t="s">
        <v>387</v>
      </c>
      <c r="C180" s="50">
        <v>155384482</v>
      </c>
      <c r="D180" s="50">
        <v>146231488.72080001</v>
      </c>
      <c r="E180" s="50">
        <v>9152993.2792000007</v>
      </c>
      <c r="F180" s="51">
        <v>6.2592490000000001E-2</v>
      </c>
    </row>
    <row r="181" spans="1:6" x14ac:dyDescent="0.2">
      <c r="A181" s="48" t="s">
        <v>388</v>
      </c>
      <c r="B181" s="49" t="s">
        <v>389</v>
      </c>
      <c r="C181" s="50">
        <v>79602275.271699995</v>
      </c>
      <c r="D181" s="50">
        <v>87598661.652999997</v>
      </c>
      <c r="E181" s="50">
        <v>-7996386.3812999995</v>
      </c>
      <c r="F181" s="51">
        <v>-9.1284340000000005E-2</v>
      </c>
    </row>
    <row r="182" spans="1:6" x14ac:dyDescent="0.2">
      <c r="A182" s="48" t="s">
        <v>390</v>
      </c>
      <c r="B182" s="49" t="s">
        <v>391</v>
      </c>
      <c r="C182" s="50">
        <v>17108192.0068</v>
      </c>
      <c r="D182" s="50">
        <v>13720555.846799999</v>
      </c>
      <c r="E182" s="50">
        <v>3387636.16</v>
      </c>
      <c r="F182" s="51">
        <v>0.24690225000000002</v>
      </c>
    </row>
    <row r="183" spans="1:6" x14ac:dyDescent="0.2">
      <c r="A183" s="48" t="s">
        <v>392</v>
      </c>
      <c r="B183" s="49" t="s">
        <v>393</v>
      </c>
      <c r="C183" s="50">
        <v>17108192.0068</v>
      </c>
      <c r="D183" s="50">
        <v>13720555.846799999</v>
      </c>
      <c r="E183" s="50">
        <v>3387636.16</v>
      </c>
      <c r="F183" s="51">
        <v>0.24690225000000002</v>
      </c>
    </row>
    <row r="184" spans="1:6" x14ac:dyDescent="0.2">
      <c r="A184" s="48" t="s">
        <v>394</v>
      </c>
      <c r="B184" s="49" t="s">
        <v>395</v>
      </c>
      <c r="C184" s="50">
        <v>52958724</v>
      </c>
      <c r="D184" s="50">
        <v>52958724</v>
      </c>
      <c r="E184" s="50">
        <v>0</v>
      </c>
      <c r="F184" s="51">
        <v>0</v>
      </c>
    </row>
    <row r="185" spans="1:6" x14ac:dyDescent="0.2">
      <c r="A185" s="48" t="s">
        <v>396</v>
      </c>
      <c r="B185" s="49" t="s">
        <v>397</v>
      </c>
      <c r="C185" s="50">
        <v>52958724</v>
      </c>
      <c r="D185" s="50">
        <v>52958724</v>
      </c>
      <c r="E185" s="50">
        <v>0</v>
      </c>
      <c r="F185" s="51">
        <v>0</v>
      </c>
    </row>
    <row r="186" spans="1:6" x14ac:dyDescent="0.2">
      <c r="A186" s="48" t="s">
        <v>398</v>
      </c>
      <c r="B186" s="49" t="s">
        <v>287</v>
      </c>
      <c r="C186" s="50">
        <v>52958724</v>
      </c>
      <c r="D186" s="50">
        <v>52958724</v>
      </c>
      <c r="E186" s="50">
        <v>0</v>
      </c>
      <c r="F186" s="51">
        <v>0</v>
      </c>
    </row>
    <row r="187" spans="1:6" x14ac:dyDescent="0.2">
      <c r="A187" s="48" t="s">
        <v>399</v>
      </c>
      <c r="B187" s="49" t="s">
        <v>400</v>
      </c>
      <c r="C187" s="50">
        <v>412780911184.263</v>
      </c>
      <c r="D187" s="50">
        <v>395860555835.94</v>
      </c>
      <c r="E187" s="50">
        <v>16920355348.3234</v>
      </c>
      <c r="F187" s="51">
        <v>4.2743219999999998E-2</v>
      </c>
    </row>
    <row r="188" spans="1:6" x14ac:dyDescent="0.2">
      <c r="A188" s="48" t="s">
        <v>401</v>
      </c>
      <c r="B188" s="49" t="s">
        <v>402</v>
      </c>
      <c r="C188" s="50">
        <v>412780911184.263</v>
      </c>
      <c r="D188" s="50">
        <v>395860555835.94</v>
      </c>
      <c r="E188" s="50">
        <v>16920355348.3234</v>
      </c>
      <c r="F188" s="51">
        <v>4.2743219999999998E-2</v>
      </c>
    </row>
    <row r="189" spans="1:6" x14ac:dyDescent="0.2">
      <c r="A189" s="48" t="s">
        <v>403</v>
      </c>
      <c r="B189" s="49" t="s">
        <v>404</v>
      </c>
      <c r="C189" s="50">
        <v>189286955737.85001</v>
      </c>
      <c r="D189" s="50">
        <v>189284972007.85001</v>
      </c>
      <c r="E189" s="50">
        <v>1983730</v>
      </c>
      <c r="F189" s="51">
        <v>1.048E-5</v>
      </c>
    </row>
    <row r="190" spans="1:6" x14ac:dyDescent="0.2">
      <c r="A190" s="48" t="s">
        <v>405</v>
      </c>
      <c r="B190" s="49" t="s">
        <v>404</v>
      </c>
      <c r="C190" s="50">
        <v>189286955737.85001</v>
      </c>
      <c r="D190" s="50">
        <v>189284972007.85001</v>
      </c>
      <c r="E190" s="50">
        <v>1983730</v>
      </c>
      <c r="F190" s="51">
        <v>1.048E-5</v>
      </c>
    </row>
    <row r="191" spans="1:6" x14ac:dyDescent="0.2">
      <c r="A191" s="48" t="s">
        <v>406</v>
      </c>
      <c r="B191" s="49" t="s">
        <v>407</v>
      </c>
      <c r="C191" s="50">
        <v>192758556292.04999</v>
      </c>
      <c r="D191" s="50">
        <v>59170205908.449997</v>
      </c>
      <c r="E191" s="50">
        <v>133588350383.60001</v>
      </c>
      <c r="F191" s="51">
        <v>2.2576962200000001</v>
      </c>
    </row>
    <row r="192" spans="1:6" x14ac:dyDescent="0.2">
      <c r="A192" s="48" t="s">
        <v>408</v>
      </c>
      <c r="B192" s="49" t="s">
        <v>409</v>
      </c>
      <c r="C192" s="50">
        <v>192758556292.04999</v>
      </c>
      <c r="D192" s="50">
        <v>59170205908.449997</v>
      </c>
      <c r="E192" s="50">
        <v>133588350383.60001</v>
      </c>
      <c r="F192" s="51">
        <v>2.2576962200000001</v>
      </c>
    </row>
    <row r="193" spans="1:6" x14ac:dyDescent="0.2">
      <c r="A193" s="48" t="s">
        <v>410</v>
      </c>
      <c r="B193" s="49" t="s">
        <v>411</v>
      </c>
      <c r="C193" s="50">
        <v>3.4000000000000002E-3</v>
      </c>
      <c r="D193" s="50">
        <v>0</v>
      </c>
      <c r="E193" s="50">
        <v>3.4000000000000002E-3</v>
      </c>
      <c r="F193" s="51">
        <v>0</v>
      </c>
    </row>
    <row r="194" spans="1:6" x14ac:dyDescent="0.2">
      <c r="A194" s="48" t="s">
        <v>412</v>
      </c>
      <c r="B194" s="49" t="s">
        <v>413</v>
      </c>
      <c r="C194" s="50">
        <v>3.4000000000000002E-3</v>
      </c>
      <c r="D194" s="50">
        <v>0</v>
      </c>
      <c r="E194" s="50">
        <v>3.4000000000000002E-3</v>
      </c>
      <c r="F194" s="51">
        <v>0</v>
      </c>
    </row>
    <row r="195" spans="1:6" x14ac:dyDescent="0.2">
      <c r="A195" s="48" t="s">
        <v>414</v>
      </c>
      <c r="B195" s="49" t="s">
        <v>415</v>
      </c>
      <c r="C195" s="50">
        <v>0</v>
      </c>
      <c r="D195" s="50">
        <v>119396982598.03999</v>
      </c>
      <c r="E195" s="50">
        <v>-119396982598.03999</v>
      </c>
      <c r="F195" s="51">
        <v>-1</v>
      </c>
    </row>
    <row r="196" spans="1:6" x14ac:dyDescent="0.2">
      <c r="A196" s="48" t="s">
        <v>416</v>
      </c>
      <c r="B196" s="49" t="s">
        <v>417</v>
      </c>
      <c r="C196" s="50">
        <v>0</v>
      </c>
      <c r="D196" s="50">
        <v>816876742</v>
      </c>
      <c r="E196" s="50">
        <v>-816876742</v>
      </c>
      <c r="F196" s="51">
        <v>-1</v>
      </c>
    </row>
    <row r="197" spans="1:6" x14ac:dyDescent="0.2">
      <c r="A197" s="48" t="s">
        <v>418</v>
      </c>
      <c r="B197" s="49" t="s">
        <v>419</v>
      </c>
      <c r="C197" s="50">
        <v>0</v>
      </c>
      <c r="D197" s="50">
        <v>118580105856.03999</v>
      </c>
      <c r="E197" s="50">
        <v>-118580105856.03999</v>
      </c>
      <c r="F197" s="51">
        <v>-1</v>
      </c>
    </row>
    <row r="198" spans="1:6" x14ac:dyDescent="0.2">
      <c r="A198" s="48" t="s">
        <v>420</v>
      </c>
      <c r="B198" s="49" t="s">
        <v>421</v>
      </c>
      <c r="C198" s="50">
        <v>30735399154.360001</v>
      </c>
      <c r="D198" s="50">
        <v>28008395321.599998</v>
      </c>
      <c r="E198" s="50">
        <v>2727003832.7600002</v>
      </c>
      <c r="F198" s="51">
        <v>9.73638E-2</v>
      </c>
    </row>
    <row r="199" spans="1:6" x14ac:dyDescent="0.2">
      <c r="A199" s="48" t="s">
        <v>422</v>
      </c>
      <c r="B199" s="49" t="s">
        <v>423</v>
      </c>
      <c r="C199" s="50">
        <v>31131095648.369999</v>
      </c>
      <c r="D199" s="50">
        <v>28454745202.549999</v>
      </c>
      <c r="E199" s="50">
        <v>2676350445.8200002</v>
      </c>
      <c r="F199" s="51">
        <v>9.4056380000000009E-2</v>
      </c>
    </row>
    <row r="200" spans="1:6" x14ac:dyDescent="0.2">
      <c r="A200" s="48" t="s">
        <v>424</v>
      </c>
      <c r="B200" s="49" t="s">
        <v>425</v>
      </c>
      <c r="C200" s="50">
        <v>-407567470.08999997</v>
      </c>
      <c r="D200" s="50">
        <v>-464955031.27999997</v>
      </c>
      <c r="E200" s="50">
        <v>57387561.189999998</v>
      </c>
      <c r="F200" s="51">
        <v>-0.12342605000000001</v>
      </c>
    </row>
    <row r="201" spans="1:6" x14ac:dyDescent="0.2">
      <c r="A201" s="48" t="s">
        <v>426</v>
      </c>
      <c r="B201" s="49" t="s">
        <v>427</v>
      </c>
      <c r="C201" s="50">
        <v>11870976.08</v>
      </c>
      <c r="D201" s="50">
        <v>18605150.329999998</v>
      </c>
      <c r="E201" s="50">
        <v>-6734174.25</v>
      </c>
      <c r="F201" s="51">
        <v>-0.36195215000000003</v>
      </c>
    </row>
    <row r="202" spans="1:6" x14ac:dyDescent="0.2">
      <c r="A202" s="48" t="s">
        <v>428</v>
      </c>
      <c r="B202" s="49" t="s">
        <v>429</v>
      </c>
      <c r="C202" s="50">
        <v>25608309928.650002</v>
      </c>
      <c r="D202" s="50">
        <v>20587675020.279999</v>
      </c>
      <c r="E202" s="50">
        <v>5020634908.3699999</v>
      </c>
      <c r="F202" s="51">
        <v>0.24386605</v>
      </c>
    </row>
    <row r="203" spans="1:6" x14ac:dyDescent="0.2">
      <c r="A203" s="48" t="s">
        <v>430</v>
      </c>
      <c r="B203" s="49" t="s">
        <v>431</v>
      </c>
      <c r="C203" s="50">
        <v>14716155074.049999</v>
      </c>
      <c r="D203" s="50">
        <v>16619003047</v>
      </c>
      <c r="E203" s="50">
        <v>-1902847972.95</v>
      </c>
      <c r="F203" s="51">
        <v>-0.11449832</v>
      </c>
    </row>
    <row r="204" spans="1:6" x14ac:dyDescent="0.2">
      <c r="A204" s="48" t="s">
        <v>432</v>
      </c>
      <c r="B204" s="49" t="s">
        <v>433</v>
      </c>
      <c r="C204" s="50">
        <v>14695755074.049999</v>
      </c>
      <c r="D204" s="50">
        <v>13119003047</v>
      </c>
      <c r="E204" s="50">
        <v>1576752027.05</v>
      </c>
      <c r="F204" s="51">
        <v>0.1201884</v>
      </c>
    </row>
    <row r="205" spans="1:6" x14ac:dyDescent="0.2">
      <c r="A205" s="48" t="s">
        <v>434</v>
      </c>
      <c r="B205" s="49" t="s">
        <v>435</v>
      </c>
      <c r="C205" s="50">
        <v>14695755074.049999</v>
      </c>
      <c r="D205" s="50">
        <v>13119003047</v>
      </c>
      <c r="E205" s="50">
        <v>1576752027.05</v>
      </c>
      <c r="F205" s="51">
        <v>0.1201884</v>
      </c>
    </row>
    <row r="206" spans="1:6" x14ac:dyDescent="0.2">
      <c r="A206" s="48" t="s">
        <v>436</v>
      </c>
      <c r="B206" s="49" t="s">
        <v>437</v>
      </c>
      <c r="C206" s="50">
        <v>20400000</v>
      </c>
      <c r="D206" s="50">
        <v>3500000000</v>
      </c>
      <c r="E206" s="50">
        <v>-3479600000</v>
      </c>
      <c r="F206" s="51">
        <v>-0.99417142999999997</v>
      </c>
    </row>
    <row r="207" spans="1:6" x14ac:dyDescent="0.2">
      <c r="A207" s="48" t="s">
        <v>438</v>
      </c>
      <c r="B207" s="49" t="s">
        <v>439</v>
      </c>
      <c r="C207" s="50">
        <v>0</v>
      </c>
      <c r="D207" s="50">
        <v>3500000000</v>
      </c>
      <c r="E207" s="50">
        <v>-3500000000</v>
      </c>
      <c r="F207" s="51">
        <v>-1</v>
      </c>
    </row>
    <row r="208" spans="1:6" x14ac:dyDescent="0.2">
      <c r="A208" s="48" t="s">
        <v>440</v>
      </c>
      <c r="B208" s="49" t="s">
        <v>441</v>
      </c>
      <c r="C208" s="50">
        <v>20400000</v>
      </c>
      <c r="D208" s="50">
        <v>0</v>
      </c>
      <c r="E208" s="50">
        <v>20400000</v>
      </c>
      <c r="F208" s="51">
        <v>0</v>
      </c>
    </row>
    <row r="209" spans="1:6" x14ac:dyDescent="0.2">
      <c r="A209" s="48" t="s">
        <v>442</v>
      </c>
      <c r="B209" s="49" t="s">
        <v>443</v>
      </c>
      <c r="C209" s="50">
        <v>6385443201.3900003</v>
      </c>
      <c r="D209" s="50">
        <v>0</v>
      </c>
      <c r="E209" s="50">
        <v>6385443201.3900003</v>
      </c>
      <c r="F209" s="51">
        <v>0</v>
      </c>
    </row>
    <row r="210" spans="1:6" x14ac:dyDescent="0.2">
      <c r="A210" s="48" t="s">
        <v>444</v>
      </c>
      <c r="B210" s="49" t="s">
        <v>445</v>
      </c>
      <c r="C210" s="50">
        <v>6385443201.3900003</v>
      </c>
      <c r="D210" s="50">
        <v>0</v>
      </c>
      <c r="E210" s="50">
        <v>6385443201.3900003</v>
      </c>
      <c r="F210" s="51">
        <v>0</v>
      </c>
    </row>
    <row r="211" spans="1:6" x14ac:dyDescent="0.2">
      <c r="A211" s="48" t="s">
        <v>446</v>
      </c>
      <c r="B211" s="49" t="s">
        <v>447</v>
      </c>
      <c r="C211" s="50">
        <v>1297895654.3900001</v>
      </c>
      <c r="D211" s="50">
        <v>0</v>
      </c>
      <c r="E211" s="50">
        <v>1297895654.3900001</v>
      </c>
      <c r="F211" s="51">
        <v>0</v>
      </c>
    </row>
    <row r="212" spans="1:6" x14ac:dyDescent="0.2">
      <c r="A212" s="48" t="s">
        <v>448</v>
      </c>
      <c r="B212" s="49" t="s">
        <v>449</v>
      </c>
      <c r="C212" s="50">
        <v>5087547547</v>
      </c>
      <c r="D212" s="50">
        <v>0</v>
      </c>
      <c r="E212" s="50">
        <v>5087547547</v>
      </c>
      <c r="F212" s="51">
        <v>0</v>
      </c>
    </row>
    <row r="213" spans="1:6" x14ac:dyDescent="0.2">
      <c r="A213" s="48" t="s">
        <v>450</v>
      </c>
      <c r="B213" s="49" t="s">
        <v>451</v>
      </c>
      <c r="C213" s="50">
        <v>4506711653.21</v>
      </c>
      <c r="D213" s="50">
        <v>3968671973.2800002</v>
      </c>
      <c r="E213" s="50">
        <v>538039679.92999995</v>
      </c>
      <c r="F213" s="51">
        <v>0.13557172000000001</v>
      </c>
    </row>
    <row r="214" spans="1:6" x14ac:dyDescent="0.2">
      <c r="A214" s="48" t="s">
        <v>452</v>
      </c>
      <c r="B214" s="49" t="s">
        <v>453</v>
      </c>
      <c r="C214" s="50">
        <v>2980905639.4099998</v>
      </c>
      <c r="D214" s="50">
        <v>2568171347.29</v>
      </c>
      <c r="E214" s="50">
        <v>412734292.12</v>
      </c>
      <c r="F214" s="51">
        <v>0.16071135</v>
      </c>
    </row>
    <row r="215" spans="1:6" x14ac:dyDescent="0.2">
      <c r="A215" s="48" t="s">
        <v>454</v>
      </c>
      <c r="B215" s="49" t="s">
        <v>455</v>
      </c>
      <c r="C215" s="50">
        <v>620632364.26999998</v>
      </c>
      <c r="D215" s="50">
        <v>645846101.15999997</v>
      </c>
      <c r="E215" s="50">
        <v>-25213736.890000001</v>
      </c>
      <c r="F215" s="51">
        <v>-3.9039850000000001E-2</v>
      </c>
    </row>
    <row r="216" spans="1:6" x14ac:dyDescent="0.2">
      <c r="A216" s="48" t="s">
        <v>456</v>
      </c>
      <c r="B216" s="49" t="s">
        <v>457</v>
      </c>
      <c r="C216" s="50">
        <v>1639764737.2</v>
      </c>
      <c r="D216" s="50">
        <v>1469485660.8199999</v>
      </c>
      <c r="E216" s="50">
        <v>170279076.38</v>
      </c>
      <c r="F216" s="51">
        <v>0.11587665</v>
      </c>
    </row>
    <row r="217" spans="1:6" x14ac:dyDescent="0.2">
      <c r="A217" s="48" t="s">
        <v>458</v>
      </c>
      <c r="B217" s="49" t="s">
        <v>459</v>
      </c>
      <c r="C217" s="50">
        <v>243182542</v>
      </c>
      <c r="D217" s="50">
        <v>0</v>
      </c>
      <c r="E217" s="50">
        <v>243182542</v>
      </c>
      <c r="F217" s="51">
        <v>0</v>
      </c>
    </row>
    <row r="218" spans="1:6" x14ac:dyDescent="0.2">
      <c r="A218" s="48" t="s">
        <v>460</v>
      </c>
      <c r="B218" s="49" t="s">
        <v>461</v>
      </c>
      <c r="C218" s="50">
        <v>902933</v>
      </c>
      <c r="D218" s="50">
        <v>4276790.05</v>
      </c>
      <c r="E218" s="50">
        <v>-3373857.05</v>
      </c>
      <c r="F218" s="51">
        <v>-0.78887601000000007</v>
      </c>
    </row>
    <row r="219" spans="1:6" x14ac:dyDescent="0.2">
      <c r="A219" s="48" t="s">
        <v>462</v>
      </c>
      <c r="B219" s="49" t="s">
        <v>463</v>
      </c>
      <c r="C219" s="50">
        <v>112211193</v>
      </c>
      <c r="D219" s="50">
        <v>267428827.68000001</v>
      </c>
      <c r="E219" s="50">
        <v>-155217634.68000001</v>
      </c>
      <c r="F219" s="51">
        <v>-0.58040727000000003</v>
      </c>
    </row>
    <row r="220" spans="1:6" x14ac:dyDescent="0.2">
      <c r="A220" s="48" t="s">
        <v>464</v>
      </c>
      <c r="B220" s="49" t="s">
        <v>465</v>
      </c>
      <c r="C220" s="50">
        <v>364211869.94</v>
      </c>
      <c r="D220" s="50">
        <v>181133967.58000001</v>
      </c>
      <c r="E220" s="50">
        <v>183077902.36000001</v>
      </c>
      <c r="F220" s="51">
        <v>1.01073203</v>
      </c>
    </row>
    <row r="221" spans="1:6" x14ac:dyDescent="0.2">
      <c r="A221" s="48" t="s">
        <v>466</v>
      </c>
      <c r="B221" s="49" t="s">
        <v>467</v>
      </c>
      <c r="C221" s="50">
        <v>1525806013.8</v>
      </c>
      <c r="D221" s="50">
        <v>1400500625.99</v>
      </c>
      <c r="E221" s="50">
        <v>125305387.81</v>
      </c>
      <c r="F221" s="51">
        <v>8.9471850000000006E-2</v>
      </c>
    </row>
    <row r="222" spans="1:6" x14ac:dyDescent="0.2">
      <c r="A222" s="48" t="s">
        <v>468</v>
      </c>
      <c r="B222" s="49" t="s">
        <v>131</v>
      </c>
      <c r="C222" s="50">
        <v>1001797403</v>
      </c>
      <c r="D222" s="50">
        <v>1119566140</v>
      </c>
      <c r="E222" s="50">
        <v>-117768737</v>
      </c>
      <c r="F222" s="51">
        <v>-0.10519141</v>
      </c>
    </row>
    <row r="223" spans="1:6" x14ac:dyDescent="0.2">
      <c r="A223" s="48" t="s">
        <v>469</v>
      </c>
      <c r="B223" s="49" t="s">
        <v>470</v>
      </c>
      <c r="C223" s="50">
        <v>390573011.26999998</v>
      </c>
      <c r="D223" s="50">
        <v>227582264</v>
      </c>
      <c r="E223" s="50">
        <v>162990747.27000001</v>
      </c>
      <c r="F223" s="51">
        <v>0.71618387000000006</v>
      </c>
    </row>
    <row r="224" spans="1:6" x14ac:dyDescent="0.2">
      <c r="A224" s="48" t="s">
        <v>471</v>
      </c>
      <c r="B224" s="49" t="s">
        <v>472</v>
      </c>
      <c r="C224" s="50">
        <v>39817741.530000001</v>
      </c>
      <c r="D224" s="50">
        <v>1165335.99</v>
      </c>
      <c r="E224" s="50">
        <v>38652405.539999999</v>
      </c>
      <c r="F224" s="51">
        <v>33.168464610000001</v>
      </c>
    </row>
    <row r="225" spans="1:6" x14ac:dyDescent="0.2">
      <c r="A225" s="48" t="s">
        <v>473</v>
      </c>
      <c r="B225" s="49" t="s">
        <v>474</v>
      </c>
      <c r="C225" s="50">
        <v>93617858</v>
      </c>
      <c r="D225" s="50">
        <v>52186886</v>
      </c>
      <c r="E225" s="50">
        <v>41430972</v>
      </c>
      <c r="F225" s="51">
        <v>0.79389622999999998</v>
      </c>
    </row>
    <row r="226" spans="1:6" x14ac:dyDescent="0.2">
      <c r="A226" s="48" t="s">
        <v>475</v>
      </c>
      <c r="B226" s="49" t="s">
        <v>476</v>
      </c>
      <c r="C226" s="50">
        <v>10662115936.73</v>
      </c>
      <c r="D226" s="50">
        <v>7416343782.3176003</v>
      </c>
      <c r="E226" s="50">
        <v>3245772154.4123998</v>
      </c>
      <c r="F226" s="51">
        <v>0.43765124999999999</v>
      </c>
    </row>
    <row r="227" spans="1:6" x14ac:dyDescent="0.2">
      <c r="A227" s="48" t="s">
        <v>477</v>
      </c>
      <c r="B227" s="49" t="s">
        <v>478</v>
      </c>
      <c r="C227" s="50">
        <v>3880170277.4200001</v>
      </c>
      <c r="D227" s="50">
        <v>5234699272.2423</v>
      </c>
      <c r="E227" s="50">
        <v>-1354528994.8223</v>
      </c>
      <c r="F227" s="51">
        <v>-0.25875966</v>
      </c>
    </row>
    <row r="228" spans="1:6" x14ac:dyDescent="0.2">
      <c r="A228" s="48" t="s">
        <v>479</v>
      </c>
      <c r="B228" s="49" t="s">
        <v>480</v>
      </c>
      <c r="C228" s="50">
        <v>1380588279.6800001</v>
      </c>
      <c r="D228" s="50">
        <v>1329325949.1447001</v>
      </c>
      <c r="E228" s="50">
        <v>51262330.535300002</v>
      </c>
      <c r="F228" s="51">
        <v>3.8562650000000004E-2</v>
      </c>
    </row>
    <row r="229" spans="1:6" x14ac:dyDescent="0.2">
      <c r="A229" s="48" t="s">
        <v>481</v>
      </c>
      <c r="B229" s="49" t="s">
        <v>482</v>
      </c>
      <c r="C229" s="50">
        <v>1292897181</v>
      </c>
      <c r="D229" s="50">
        <v>1251401877</v>
      </c>
      <c r="E229" s="50">
        <v>41495304</v>
      </c>
      <c r="F229" s="51">
        <v>3.3159060000000004E-2</v>
      </c>
    </row>
    <row r="230" spans="1:6" x14ac:dyDescent="0.2">
      <c r="A230" s="48" t="s">
        <v>483</v>
      </c>
      <c r="B230" s="49" t="s">
        <v>484</v>
      </c>
      <c r="C230" s="50">
        <v>14464836</v>
      </c>
      <c r="D230" s="50">
        <v>0</v>
      </c>
      <c r="E230" s="50">
        <v>14464836</v>
      </c>
      <c r="F230" s="51">
        <v>0</v>
      </c>
    </row>
    <row r="231" spans="1:6" x14ac:dyDescent="0.2">
      <c r="A231" s="48" t="s">
        <v>485</v>
      </c>
      <c r="B231" s="49" t="s">
        <v>389</v>
      </c>
      <c r="C231" s="50">
        <v>49419116.68</v>
      </c>
      <c r="D231" s="50">
        <v>53411619.144699998</v>
      </c>
      <c r="E231" s="50">
        <v>-3992502.4646999999</v>
      </c>
      <c r="F231" s="51">
        <v>-7.4749700000000002E-2</v>
      </c>
    </row>
    <row r="232" spans="1:6" x14ac:dyDescent="0.2">
      <c r="A232" s="48" t="s">
        <v>486</v>
      </c>
      <c r="B232" s="49" t="s">
        <v>487</v>
      </c>
      <c r="C232" s="50">
        <v>14687410</v>
      </c>
      <c r="D232" s="50">
        <v>14572459</v>
      </c>
      <c r="E232" s="50">
        <v>114951</v>
      </c>
      <c r="F232" s="51">
        <v>7.8882399999999995E-3</v>
      </c>
    </row>
    <row r="233" spans="1:6" x14ac:dyDescent="0.2">
      <c r="A233" s="48" t="s">
        <v>488</v>
      </c>
      <c r="B233" s="49" t="s">
        <v>489</v>
      </c>
      <c r="C233" s="50">
        <v>9119736</v>
      </c>
      <c r="D233" s="50">
        <v>9939994</v>
      </c>
      <c r="E233" s="50">
        <v>-820258</v>
      </c>
      <c r="F233" s="51">
        <v>-8.2520980000000008E-2</v>
      </c>
    </row>
    <row r="234" spans="1:6" x14ac:dyDescent="0.2">
      <c r="A234" s="48" t="s">
        <v>490</v>
      </c>
      <c r="B234" s="49" t="s">
        <v>491</v>
      </c>
      <c r="C234" s="50">
        <v>341568306</v>
      </c>
      <c r="D234" s="50">
        <v>322425200</v>
      </c>
      <c r="E234" s="50">
        <v>19143106</v>
      </c>
      <c r="F234" s="51">
        <v>5.937224E-2</v>
      </c>
    </row>
    <row r="235" spans="1:6" x14ac:dyDescent="0.2">
      <c r="A235" s="48" t="s">
        <v>492</v>
      </c>
      <c r="B235" s="49" t="s">
        <v>493</v>
      </c>
      <c r="C235" s="50">
        <v>54107700</v>
      </c>
      <c r="D235" s="50">
        <v>51087200</v>
      </c>
      <c r="E235" s="50">
        <v>3020500</v>
      </c>
      <c r="F235" s="51">
        <v>5.9124400000000001E-2</v>
      </c>
    </row>
    <row r="236" spans="1:6" x14ac:dyDescent="0.2">
      <c r="A236" s="48" t="s">
        <v>494</v>
      </c>
      <c r="B236" s="49" t="s">
        <v>495</v>
      </c>
      <c r="C236" s="50">
        <v>111412657</v>
      </c>
      <c r="D236" s="50">
        <v>106875900</v>
      </c>
      <c r="E236" s="50">
        <v>4536757</v>
      </c>
      <c r="F236" s="51">
        <v>4.244883E-2</v>
      </c>
    </row>
    <row r="237" spans="1:6" x14ac:dyDescent="0.2">
      <c r="A237" s="48" t="s">
        <v>496</v>
      </c>
      <c r="B237" s="49" t="s">
        <v>497</v>
      </c>
      <c r="C237" s="50">
        <v>14129300</v>
      </c>
      <c r="D237" s="50">
        <v>13687600</v>
      </c>
      <c r="E237" s="50">
        <v>441700</v>
      </c>
      <c r="F237" s="51">
        <v>3.227008E-2</v>
      </c>
    </row>
    <row r="238" spans="1:6" x14ac:dyDescent="0.2">
      <c r="A238" s="48" t="s">
        <v>498</v>
      </c>
      <c r="B238" s="49" t="s">
        <v>499</v>
      </c>
      <c r="C238" s="50">
        <v>86971809</v>
      </c>
      <c r="D238" s="50">
        <v>0</v>
      </c>
      <c r="E238" s="50">
        <v>86971809</v>
      </c>
      <c r="F238" s="51">
        <v>0</v>
      </c>
    </row>
    <row r="239" spans="1:6" x14ac:dyDescent="0.2">
      <c r="A239" s="48" t="s">
        <v>500</v>
      </c>
      <c r="B239" s="49" t="s">
        <v>501</v>
      </c>
      <c r="C239" s="50">
        <v>74946840</v>
      </c>
      <c r="D239" s="50">
        <v>150774500</v>
      </c>
      <c r="E239" s="50">
        <v>-75827660</v>
      </c>
      <c r="F239" s="51">
        <v>-0.50292097999999996</v>
      </c>
    </row>
    <row r="240" spans="1:6" x14ac:dyDescent="0.2">
      <c r="A240" s="48" t="s">
        <v>502</v>
      </c>
      <c r="B240" s="49" t="s">
        <v>503</v>
      </c>
      <c r="C240" s="50">
        <v>68559800</v>
      </c>
      <c r="D240" s="50">
        <v>63914600</v>
      </c>
      <c r="E240" s="50">
        <v>4645200</v>
      </c>
      <c r="F240" s="51">
        <v>7.2678229999999996E-2</v>
      </c>
    </row>
    <row r="241" spans="1:6" x14ac:dyDescent="0.2">
      <c r="A241" s="48" t="s">
        <v>504</v>
      </c>
      <c r="B241" s="49" t="s">
        <v>505</v>
      </c>
      <c r="C241" s="50">
        <v>40586700</v>
      </c>
      <c r="D241" s="50">
        <v>38319000</v>
      </c>
      <c r="E241" s="50">
        <v>2267700</v>
      </c>
      <c r="F241" s="51">
        <v>5.9179519999999999E-2</v>
      </c>
    </row>
    <row r="242" spans="1:6" x14ac:dyDescent="0.2">
      <c r="A242" s="48" t="s">
        <v>506</v>
      </c>
      <c r="B242" s="49" t="s">
        <v>507</v>
      </c>
      <c r="C242" s="50">
        <v>27973100</v>
      </c>
      <c r="D242" s="50">
        <v>6403900</v>
      </c>
      <c r="E242" s="50">
        <v>21569200</v>
      </c>
      <c r="F242" s="51">
        <v>3.3681350399999999</v>
      </c>
    </row>
    <row r="243" spans="1:6" x14ac:dyDescent="0.2">
      <c r="A243" s="48" t="s">
        <v>508</v>
      </c>
      <c r="B243" s="49" t="s">
        <v>509</v>
      </c>
      <c r="C243" s="50">
        <v>0</v>
      </c>
      <c r="D243" s="50">
        <v>6403900</v>
      </c>
      <c r="E243" s="50">
        <v>-6403900</v>
      </c>
      <c r="F243" s="51">
        <v>-1</v>
      </c>
    </row>
    <row r="244" spans="1:6" x14ac:dyDescent="0.2">
      <c r="A244" s="48" t="s">
        <v>510</v>
      </c>
      <c r="B244" s="49" t="s">
        <v>511</v>
      </c>
      <c r="C244" s="50">
        <v>0</v>
      </c>
      <c r="D244" s="50">
        <v>12787800</v>
      </c>
      <c r="E244" s="50">
        <v>-12787800</v>
      </c>
      <c r="F244" s="51">
        <v>-1</v>
      </c>
    </row>
    <row r="245" spans="1:6" x14ac:dyDescent="0.2">
      <c r="A245" s="48" t="s">
        <v>512</v>
      </c>
      <c r="B245" s="49" t="s">
        <v>513</v>
      </c>
      <c r="C245" s="50">
        <v>374433608</v>
      </c>
      <c r="D245" s="50">
        <v>374538871.3276</v>
      </c>
      <c r="E245" s="50">
        <v>-105263.3276</v>
      </c>
      <c r="F245" s="51">
        <v>-2.8105000000000003E-4</v>
      </c>
    </row>
    <row r="246" spans="1:6" x14ac:dyDescent="0.2">
      <c r="A246" s="48" t="s">
        <v>514</v>
      </c>
      <c r="B246" s="49" t="s">
        <v>381</v>
      </c>
      <c r="C246" s="50">
        <v>0</v>
      </c>
      <c r="D246" s="50">
        <v>59232966.421099998</v>
      </c>
      <c r="E246" s="50">
        <v>-59232966.421099998</v>
      </c>
      <c r="F246" s="51">
        <v>-1</v>
      </c>
    </row>
    <row r="247" spans="1:6" x14ac:dyDescent="0.2">
      <c r="A247" s="48" t="s">
        <v>515</v>
      </c>
      <c r="B247" s="49" t="s">
        <v>377</v>
      </c>
      <c r="C247" s="50">
        <v>124817221</v>
      </c>
      <c r="D247" s="50">
        <v>97853620.830599993</v>
      </c>
      <c r="E247" s="50">
        <v>26963600.169399999</v>
      </c>
      <c r="F247" s="51">
        <v>0.27555035999999999</v>
      </c>
    </row>
    <row r="248" spans="1:6" x14ac:dyDescent="0.2">
      <c r="A248" s="48" t="s">
        <v>516</v>
      </c>
      <c r="B248" s="49" t="s">
        <v>517</v>
      </c>
      <c r="C248" s="50">
        <v>7375247</v>
      </c>
      <c r="D248" s="50">
        <v>11873761.2315</v>
      </c>
      <c r="E248" s="50">
        <v>-4498514.2314999998</v>
      </c>
      <c r="F248" s="51">
        <v>-0.37886176999999999</v>
      </c>
    </row>
    <row r="249" spans="1:6" x14ac:dyDescent="0.2">
      <c r="A249" s="48" t="s">
        <v>518</v>
      </c>
      <c r="B249" s="49" t="s">
        <v>383</v>
      </c>
      <c r="C249" s="50">
        <v>70811873</v>
      </c>
      <c r="D249" s="50">
        <v>56992107.431299999</v>
      </c>
      <c r="E249" s="50">
        <v>13819765.568700001</v>
      </c>
      <c r="F249" s="51">
        <v>0.2424856</v>
      </c>
    </row>
    <row r="250" spans="1:6" x14ac:dyDescent="0.2">
      <c r="A250" s="48" t="s">
        <v>519</v>
      </c>
      <c r="B250" s="49" t="s">
        <v>387</v>
      </c>
      <c r="C250" s="50">
        <v>115074104</v>
      </c>
      <c r="D250" s="50">
        <v>99584960.772</v>
      </c>
      <c r="E250" s="50">
        <v>15489143.228</v>
      </c>
      <c r="F250" s="51">
        <v>0.15553697</v>
      </c>
    </row>
    <row r="251" spans="1:6" x14ac:dyDescent="0.2">
      <c r="A251" s="48" t="s">
        <v>520</v>
      </c>
      <c r="B251" s="49" t="s">
        <v>385</v>
      </c>
      <c r="C251" s="50">
        <v>56355163</v>
      </c>
      <c r="D251" s="50">
        <v>49001454.641099997</v>
      </c>
      <c r="E251" s="50">
        <v>7353708.3589000003</v>
      </c>
      <c r="F251" s="51">
        <v>0.15007123</v>
      </c>
    </row>
    <row r="252" spans="1:6" x14ac:dyDescent="0.2">
      <c r="A252" s="48" t="s">
        <v>521</v>
      </c>
      <c r="B252" s="49" t="s">
        <v>522</v>
      </c>
      <c r="C252" s="50">
        <v>739544541</v>
      </c>
      <c r="D252" s="50">
        <v>450340443.19999999</v>
      </c>
      <c r="E252" s="50">
        <v>289204097.80000001</v>
      </c>
      <c r="F252" s="51">
        <v>0.64218993000000002</v>
      </c>
    </row>
    <row r="253" spans="1:6" x14ac:dyDescent="0.2">
      <c r="A253" s="48" t="s">
        <v>523</v>
      </c>
      <c r="B253" s="49" t="s">
        <v>524</v>
      </c>
      <c r="C253" s="50">
        <v>104373333</v>
      </c>
      <c r="D253" s="50">
        <v>0</v>
      </c>
      <c r="E253" s="50">
        <v>104373333</v>
      </c>
      <c r="F253" s="51">
        <v>0</v>
      </c>
    </row>
    <row r="254" spans="1:6" x14ac:dyDescent="0.2">
      <c r="A254" s="48" t="s">
        <v>525</v>
      </c>
      <c r="B254" s="49" t="s">
        <v>334</v>
      </c>
      <c r="C254" s="50">
        <v>535416000</v>
      </c>
      <c r="D254" s="50">
        <v>352200000</v>
      </c>
      <c r="E254" s="50">
        <v>183216000</v>
      </c>
      <c r="F254" s="51">
        <v>0.52020443000000005</v>
      </c>
    </row>
    <row r="255" spans="1:6" x14ac:dyDescent="0.2">
      <c r="A255" s="48" t="s">
        <v>526</v>
      </c>
      <c r="B255" s="49" t="s">
        <v>527</v>
      </c>
      <c r="C255" s="50">
        <v>92551907</v>
      </c>
      <c r="D255" s="50">
        <v>95435660</v>
      </c>
      <c r="E255" s="50">
        <v>-2883753</v>
      </c>
      <c r="F255" s="51">
        <v>-3.0216719999999999E-2</v>
      </c>
    </row>
    <row r="256" spans="1:6" x14ac:dyDescent="0.2">
      <c r="A256" s="48" t="s">
        <v>528</v>
      </c>
      <c r="B256" s="49" t="s">
        <v>529</v>
      </c>
      <c r="C256" s="50">
        <v>7203301</v>
      </c>
      <c r="D256" s="50">
        <v>2704783.2</v>
      </c>
      <c r="E256" s="50">
        <v>4498517.8</v>
      </c>
      <c r="F256" s="51">
        <v>1.6631713000000001</v>
      </c>
    </row>
    <row r="257" spans="1:6" x14ac:dyDescent="0.2">
      <c r="A257" s="48" t="s">
        <v>530</v>
      </c>
      <c r="B257" s="49" t="s">
        <v>531</v>
      </c>
      <c r="C257" s="50">
        <v>935927669.74000001</v>
      </c>
      <c r="D257" s="50">
        <v>2627892704.1999998</v>
      </c>
      <c r="E257" s="50">
        <v>-1691965034.46</v>
      </c>
      <c r="F257" s="51">
        <v>-0.64384859999999999</v>
      </c>
    </row>
    <row r="258" spans="1:6" x14ac:dyDescent="0.2">
      <c r="A258" s="48" t="s">
        <v>532</v>
      </c>
      <c r="B258" s="49" t="s">
        <v>533</v>
      </c>
      <c r="C258" s="50">
        <v>42167900</v>
      </c>
      <c r="D258" s="50">
        <v>0</v>
      </c>
      <c r="E258" s="50">
        <v>42167900</v>
      </c>
      <c r="F258" s="51">
        <v>0</v>
      </c>
    </row>
    <row r="259" spans="1:6" x14ac:dyDescent="0.2">
      <c r="A259" s="48" t="s">
        <v>534</v>
      </c>
      <c r="B259" s="49" t="s">
        <v>535</v>
      </c>
      <c r="C259" s="50">
        <v>0</v>
      </c>
      <c r="D259" s="50">
        <v>34136045</v>
      </c>
      <c r="E259" s="50">
        <v>-34136045</v>
      </c>
      <c r="F259" s="51">
        <v>-1</v>
      </c>
    </row>
    <row r="260" spans="1:6" x14ac:dyDescent="0.2">
      <c r="A260" s="48" t="s">
        <v>536</v>
      </c>
      <c r="B260" s="49" t="s">
        <v>537</v>
      </c>
      <c r="C260" s="50">
        <v>85265021</v>
      </c>
      <c r="D260" s="50">
        <v>119159921.39</v>
      </c>
      <c r="E260" s="50">
        <v>-33894900.390000001</v>
      </c>
      <c r="F260" s="51">
        <v>-0.28444882999999999</v>
      </c>
    </row>
    <row r="261" spans="1:6" x14ac:dyDescent="0.2">
      <c r="A261" s="48" t="s">
        <v>538</v>
      </c>
      <c r="B261" s="49" t="s">
        <v>155</v>
      </c>
      <c r="C261" s="50">
        <v>37199062</v>
      </c>
      <c r="D261" s="50">
        <v>67422617.560000002</v>
      </c>
      <c r="E261" s="50">
        <v>-30223555.559999999</v>
      </c>
      <c r="F261" s="51">
        <v>-0.44827028000000002</v>
      </c>
    </row>
    <row r="262" spans="1:6" x14ac:dyDescent="0.2">
      <c r="A262" s="48" t="s">
        <v>539</v>
      </c>
      <c r="B262" s="49" t="s">
        <v>540</v>
      </c>
      <c r="C262" s="50">
        <v>32738495</v>
      </c>
      <c r="D262" s="50">
        <v>8880921.3399999999</v>
      </c>
      <c r="E262" s="50">
        <v>23857573.66</v>
      </c>
      <c r="F262" s="51">
        <v>2.6863849800000001</v>
      </c>
    </row>
    <row r="263" spans="1:6" x14ac:dyDescent="0.2">
      <c r="A263" s="48" t="s">
        <v>541</v>
      </c>
      <c r="B263" s="49" t="s">
        <v>542</v>
      </c>
      <c r="C263" s="50">
        <v>30227674.079999998</v>
      </c>
      <c r="D263" s="50">
        <v>109235557.42</v>
      </c>
      <c r="E263" s="50">
        <v>-79007883.340000004</v>
      </c>
      <c r="F263" s="51">
        <v>-0.72327989999999998</v>
      </c>
    </row>
    <row r="264" spans="1:6" x14ac:dyDescent="0.2">
      <c r="A264" s="48" t="s">
        <v>543</v>
      </c>
      <c r="B264" s="49" t="s">
        <v>366</v>
      </c>
      <c r="C264" s="50">
        <v>69051619</v>
      </c>
      <c r="D264" s="50">
        <v>53085363</v>
      </c>
      <c r="E264" s="50">
        <v>15966256</v>
      </c>
      <c r="F264" s="51">
        <v>0.30076569000000003</v>
      </c>
    </row>
    <row r="265" spans="1:6" x14ac:dyDescent="0.2">
      <c r="A265" s="48" t="s">
        <v>544</v>
      </c>
      <c r="B265" s="49" t="s">
        <v>338</v>
      </c>
      <c r="C265" s="50">
        <v>0</v>
      </c>
      <c r="D265" s="50">
        <v>35874999</v>
      </c>
      <c r="E265" s="50">
        <v>-35874999</v>
      </c>
      <c r="F265" s="51">
        <v>-1</v>
      </c>
    </row>
    <row r="266" spans="1:6" x14ac:dyDescent="0.2">
      <c r="A266" s="48" t="s">
        <v>545</v>
      </c>
      <c r="B266" s="49" t="s">
        <v>546</v>
      </c>
      <c r="C266" s="50">
        <v>6993384</v>
      </c>
      <c r="D266" s="50">
        <v>3781785</v>
      </c>
      <c r="E266" s="50">
        <v>3211599</v>
      </c>
      <c r="F266" s="51">
        <v>0.84922834000000003</v>
      </c>
    </row>
    <row r="267" spans="1:6" x14ac:dyDescent="0.2">
      <c r="A267" s="48" t="s">
        <v>547</v>
      </c>
      <c r="B267" s="49" t="s">
        <v>548</v>
      </c>
      <c r="C267" s="50">
        <v>12018061</v>
      </c>
      <c r="D267" s="50">
        <v>103915291</v>
      </c>
      <c r="E267" s="50">
        <v>-91897230</v>
      </c>
      <c r="F267" s="51">
        <v>-0.88434752000000005</v>
      </c>
    </row>
    <row r="268" spans="1:6" x14ac:dyDescent="0.2">
      <c r="A268" s="48" t="s">
        <v>549</v>
      </c>
      <c r="B268" s="49" t="s">
        <v>550</v>
      </c>
      <c r="C268" s="50">
        <v>395600</v>
      </c>
      <c r="D268" s="50">
        <v>0</v>
      </c>
      <c r="E268" s="50">
        <v>395600</v>
      </c>
      <c r="F268" s="51">
        <v>0</v>
      </c>
    </row>
    <row r="269" spans="1:6" x14ac:dyDescent="0.2">
      <c r="A269" s="48" t="s">
        <v>551</v>
      </c>
      <c r="B269" s="49" t="s">
        <v>552</v>
      </c>
      <c r="C269" s="50">
        <v>3686500</v>
      </c>
      <c r="D269" s="50">
        <v>2584300</v>
      </c>
      <c r="E269" s="50">
        <v>1102200</v>
      </c>
      <c r="F269" s="51">
        <v>0.42649847000000002</v>
      </c>
    </row>
    <row r="270" spans="1:6" x14ac:dyDescent="0.2">
      <c r="A270" s="48" t="s">
        <v>553</v>
      </c>
      <c r="B270" s="49" t="s">
        <v>554</v>
      </c>
      <c r="C270" s="50">
        <v>78670688.560000002</v>
      </c>
      <c r="D270" s="50">
        <v>0</v>
      </c>
      <c r="E270" s="50">
        <v>78670688.560000002</v>
      </c>
      <c r="F270" s="51">
        <v>0</v>
      </c>
    </row>
    <row r="271" spans="1:6" x14ac:dyDescent="0.2">
      <c r="A271" s="48" t="s">
        <v>555</v>
      </c>
      <c r="B271" s="49" t="s">
        <v>556</v>
      </c>
      <c r="C271" s="50">
        <v>2898781</v>
      </c>
      <c r="D271" s="50">
        <v>2118436</v>
      </c>
      <c r="E271" s="50">
        <v>780345</v>
      </c>
      <c r="F271" s="51">
        <v>0.36835901999999998</v>
      </c>
    </row>
    <row r="272" spans="1:6" x14ac:dyDescent="0.2">
      <c r="A272" s="48" t="s">
        <v>557</v>
      </c>
      <c r="B272" s="49" t="s">
        <v>558</v>
      </c>
      <c r="C272" s="50">
        <v>450000000</v>
      </c>
      <c r="D272" s="50">
        <v>746924470.5</v>
      </c>
      <c r="E272" s="50">
        <v>-296924470.5</v>
      </c>
      <c r="F272" s="51">
        <v>-0.39752945000000001</v>
      </c>
    </row>
    <row r="273" spans="1:6" x14ac:dyDescent="0.2">
      <c r="A273" s="48" t="s">
        <v>559</v>
      </c>
      <c r="B273" s="49" t="s">
        <v>441</v>
      </c>
      <c r="C273" s="50">
        <v>0</v>
      </c>
      <c r="D273" s="50">
        <v>22757364</v>
      </c>
      <c r="E273" s="50">
        <v>-22757364</v>
      </c>
      <c r="F273" s="51">
        <v>-1</v>
      </c>
    </row>
    <row r="274" spans="1:6" x14ac:dyDescent="0.2">
      <c r="A274" s="48" t="s">
        <v>560</v>
      </c>
      <c r="B274" s="49" t="s">
        <v>561</v>
      </c>
      <c r="C274" s="50">
        <v>35005781</v>
      </c>
      <c r="D274" s="50">
        <v>9058892.1999999993</v>
      </c>
      <c r="E274" s="50">
        <v>25946888.800000001</v>
      </c>
      <c r="F274" s="51">
        <v>2.8642452299999999</v>
      </c>
    </row>
    <row r="275" spans="1:6" x14ac:dyDescent="0.2">
      <c r="A275" s="48" t="s">
        <v>562</v>
      </c>
      <c r="B275" s="49" t="s">
        <v>563</v>
      </c>
      <c r="C275" s="50">
        <v>1116424</v>
      </c>
      <c r="D275" s="50">
        <v>100229673</v>
      </c>
      <c r="E275" s="50">
        <v>-99113249</v>
      </c>
      <c r="F275" s="51">
        <v>-0.98886134000000003</v>
      </c>
    </row>
    <row r="276" spans="1:6" x14ac:dyDescent="0.2">
      <c r="A276" s="48" t="s">
        <v>564</v>
      </c>
      <c r="B276" s="49" t="s">
        <v>336</v>
      </c>
      <c r="C276" s="50">
        <v>31013020</v>
      </c>
      <c r="D276" s="50">
        <v>1204420604.25</v>
      </c>
      <c r="E276" s="50">
        <v>-1173407584.25</v>
      </c>
      <c r="F276" s="51">
        <v>-0.97425066999999999</v>
      </c>
    </row>
    <row r="277" spans="1:6" x14ac:dyDescent="0.2">
      <c r="A277" s="48" t="s">
        <v>565</v>
      </c>
      <c r="B277" s="49" t="s">
        <v>566</v>
      </c>
      <c r="C277" s="50">
        <v>17479659.100000001</v>
      </c>
      <c r="D277" s="50">
        <v>4306463.54</v>
      </c>
      <c r="E277" s="50">
        <v>13173195.560000001</v>
      </c>
      <c r="F277" s="51">
        <v>3.0589358199999999</v>
      </c>
    </row>
    <row r="278" spans="1:6" x14ac:dyDescent="0.2">
      <c r="A278" s="48" t="s">
        <v>567</v>
      </c>
      <c r="B278" s="49" t="s">
        <v>568</v>
      </c>
      <c r="C278" s="50">
        <v>39548073</v>
      </c>
      <c r="D278" s="50">
        <v>66261504.369999997</v>
      </c>
      <c r="E278" s="50">
        <v>-26713431.370000001</v>
      </c>
      <c r="F278" s="51">
        <v>-0.4031516</v>
      </c>
    </row>
    <row r="279" spans="1:6" x14ac:dyDescent="0.2">
      <c r="A279" s="48" t="s">
        <v>569</v>
      </c>
      <c r="B279" s="49" t="s">
        <v>570</v>
      </c>
      <c r="C279" s="50">
        <v>39147921</v>
      </c>
      <c r="D279" s="50">
        <v>58721844</v>
      </c>
      <c r="E279" s="50">
        <v>-19573923</v>
      </c>
      <c r="F279" s="51">
        <v>-0.33333290999999998</v>
      </c>
    </row>
    <row r="280" spans="1:6" x14ac:dyDescent="0.2">
      <c r="A280" s="48" t="s">
        <v>571</v>
      </c>
      <c r="B280" s="49" t="s">
        <v>352</v>
      </c>
      <c r="C280" s="50">
        <v>0</v>
      </c>
      <c r="D280" s="50">
        <v>28647</v>
      </c>
      <c r="E280" s="50">
        <v>-28647</v>
      </c>
      <c r="F280" s="51">
        <v>-1</v>
      </c>
    </row>
    <row r="281" spans="1:6" x14ac:dyDescent="0.2">
      <c r="A281" s="48" t="s">
        <v>572</v>
      </c>
      <c r="B281" s="49" t="s">
        <v>573</v>
      </c>
      <c r="C281" s="50">
        <v>48952</v>
      </c>
      <c r="D281" s="50">
        <v>0</v>
      </c>
      <c r="E281" s="50">
        <v>48952</v>
      </c>
      <c r="F281" s="51">
        <v>0</v>
      </c>
    </row>
    <row r="282" spans="1:6" x14ac:dyDescent="0.2">
      <c r="A282" s="48" t="s">
        <v>574</v>
      </c>
      <c r="B282" s="49" t="s">
        <v>575</v>
      </c>
      <c r="C282" s="50">
        <v>264000</v>
      </c>
      <c r="D282" s="50">
        <v>0</v>
      </c>
      <c r="E282" s="50">
        <v>264000</v>
      </c>
      <c r="F282" s="51">
        <v>0</v>
      </c>
    </row>
    <row r="283" spans="1:6" x14ac:dyDescent="0.2">
      <c r="A283" s="48" t="s">
        <v>576</v>
      </c>
      <c r="B283" s="49" t="s">
        <v>577</v>
      </c>
      <c r="C283" s="50">
        <v>87200</v>
      </c>
      <c r="D283" s="50">
        <v>7511013.3700000001</v>
      </c>
      <c r="E283" s="50">
        <v>-7423813.3700000001</v>
      </c>
      <c r="F283" s="51">
        <v>-0.98839038000000001</v>
      </c>
    </row>
    <row r="284" spans="1:6" x14ac:dyDescent="0.2">
      <c r="A284" s="48" t="s">
        <v>578</v>
      </c>
      <c r="B284" s="49" t="s">
        <v>579</v>
      </c>
      <c r="C284" s="50">
        <v>6229884253.29</v>
      </c>
      <c r="D284" s="50">
        <v>1821010118.9052999</v>
      </c>
      <c r="E284" s="50">
        <v>4408874134.3846998</v>
      </c>
      <c r="F284" s="51">
        <v>2.4211145699999999</v>
      </c>
    </row>
    <row r="285" spans="1:6" x14ac:dyDescent="0.2">
      <c r="A285" s="48" t="s">
        <v>580</v>
      </c>
      <c r="B285" s="49" t="s">
        <v>480</v>
      </c>
      <c r="C285" s="50">
        <v>154380253.61000001</v>
      </c>
      <c r="D285" s="50">
        <v>133600749.4383</v>
      </c>
      <c r="E285" s="50">
        <v>20779504.171700001</v>
      </c>
      <c r="F285" s="51">
        <v>0.15553433999999999</v>
      </c>
    </row>
    <row r="286" spans="1:6" x14ac:dyDescent="0.2">
      <c r="A286" s="48" t="s">
        <v>581</v>
      </c>
      <c r="B286" s="49" t="s">
        <v>482</v>
      </c>
      <c r="C286" s="50">
        <v>137433254</v>
      </c>
      <c r="D286" s="50">
        <v>115239151</v>
      </c>
      <c r="E286" s="50">
        <v>22194103</v>
      </c>
      <c r="F286" s="51">
        <v>0.19259169000000001</v>
      </c>
    </row>
    <row r="287" spans="1:6" x14ac:dyDescent="0.2">
      <c r="A287" s="48" t="s">
        <v>582</v>
      </c>
      <c r="B287" s="49" t="s">
        <v>389</v>
      </c>
      <c r="C287" s="50">
        <v>173547.61000000002</v>
      </c>
      <c r="D287" s="50">
        <v>5040811.4382999996</v>
      </c>
      <c r="E287" s="50">
        <v>-4867263.8283000002</v>
      </c>
      <c r="F287" s="51">
        <v>-0.96557148999999998</v>
      </c>
    </row>
    <row r="288" spans="1:6" x14ac:dyDescent="0.2">
      <c r="A288" s="48" t="s">
        <v>583</v>
      </c>
      <c r="B288" s="49" t="s">
        <v>487</v>
      </c>
      <c r="C288" s="50">
        <v>10353314</v>
      </c>
      <c r="D288" s="50">
        <v>7924288</v>
      </c>
      <c r="E288" s="50">
        <v>2429026</v>
      </c>
      <c r="F288" s="51">
        <v>0.30652923999999998</v>
      </c>
    </row>
    <row r="289" spans="1:6" x14ac:dyDescent="0.2">
      <c r="A289" s="48" t="s">
        <v>584</v>
      </c>
      <c r="B289" s="49" t="s">
        <v>489</v>
      </c>
      <c r="C289" s="50">
        <v>6420138</v>
      </c>
      <c r="D289" s="50">
        <v>5396499</v>
      </c>
      <c r="E289" s="50">
        <v>1023639</v>
      </c>
      <c r="F289" s="51">
        <v>0.18968576000000001</v>
      </c>
    </row>
    <row r="290" spans="1:6" x14ac:dyDescent="0.2">
      <c r="A290" s="48" t="s">
        <v>585</v>
      </c>
      <c r="B290" s="49" t="s">
        <v>586</v>
      </c>
      <c r="C290" s="50">
        <v>119314028</v>
      </c>
      <c r="D290" s="50">
        <v>131328236.3468</v>
      </c>
      <c r="E290" s="50">
        <v>-12014208.346799999</v>
      </c>
      <c r="F290" s="51">
        <v>-9.1482290000000008E-2</v>
      </c>
    </row>
    <row r="291" spans="1:6" x14ac:dyDescent="0.2">
      <c r="A291" s="48" t="s">
        <v>587</v>
      </c>
      <c r="B291" s="49" t="s">
        <v>588</v>
      </c>
      <c r="C291" s="50">
        <v>119314028</v>
      </c>
      <c r="D291" s="50">
        <v>131328236.3468</v>
      </c>
      <c r="E291" s="50">
        <v>-12014208.346799999</v>
      </c>
      <c r="F291" s="51">
        <v>-9.1482290000000008E-2</v>
      </c>
    </row>
    <row r="292" spans="1:6" x14ac:dyDescent="0.2">
      <c r="A292" s="48" t="s">
        <v>589</v>
      </c>
      <c r="B292" s="49" t="s">
        <v>491</v>
      </c>
      <c r="C292" s="50">
        <v>45769592</v>
      </c>
      <c r="D292" s="50">
        <v>33463100</v>
      </c>
      <c r="E292" s="50">
        <v>12306492</v>
      </c>
      <c r="F292" s="51">
        <v>0.36776306000000003</v>
      </c>
    </row>
    <row r="293" spans="1:6" x14ac:dyDescent="0.2">
      <c r="A293" s="48" t="s">
        <v>590</v>
      </c>
      <c r="B293" s="49" t="s">
        <v>493</v>
      </c>
      <c r="C293" s="50">
        <v>7113400</v>
      </c>
      <c r="D293" s="50">
        <v>5023400</v>
      </c>
      <c r="E293" s="50">
        <v>2090000</v>
      </c>
      <c r="F293" s="51">
        <v>0.41605287000000002</v>
      </c>
    </row>
    <row r="294" spans="1:6" x14ac:dyDescent="0.2">
      <c r="A294" s="48" t="s">
        <v>591</v>
      </c>
      <c r="B294" s="49" t="s">
        <v>495</v>
      </c>
      <c r="C294" s="50">
        <v>16847942</v>
      </c>
      <c r="D294" s="50">
        <v>10674300</v>
      </c>
      <c r="E294" s="50">
        <v>6173642</v>
      </c>
      <c r="F294" s="51">
        <v>0.57836505000000005</v>
      </c>
    </row>
    <row r="295" spans="1:6" x14ac:dyDescent="0.2">
      <c r="A295" s="48" t="s">
        <v>592</v>
      </c>
      <c r="B295" s="49" t="s">
        <v>497</v>
      </c>
      <c r="C295" s="50">
        <v>2675600</v>
      </c>
      <c r="D295" s="50">
        <v>2700300</v>
      </c>
      <c r="E295" s="50">
        <v>-24700</v>
      </c>
      <c r="F295" s="51">
        <v>-9.1471299999999998E-3</v>
      </c>
    </row>
    <row r="296" spans="1:6" x14ac:dyDescent="0.2">
      <c r="A296" s="48" t="s">
        <v>593</v>
      </c>
      <c r="B296" s="49" t="s">
        <v>499</v>
      </c>
      <c r="C296" s="50">
        <v>8945209</v>
      </c>
      <c r="D296" s="50">
        <v>0</v>
      </c>
      <c r="E296" s="50">
        <v>8945209</v>
      </c>
      <c r="F296" s="51">
        <v>0</v>
      </c>
    </row>
    <row r="297" spans="1:6" x14ac:dyDescent="0.2">
      <c r="A297" s="48" t="s">
        <v>594</v>
      </c>
      <c r="B297" s="49" t="s">
        <v>501</v>
      </c>
      <c r="C297" s="50">
        <v>10187441</v>
      </c>
      <c r="D297" s="50">
        <v>15065100</v>
      </c>
      <c r="E297" s="50">
        <v>-4877659</v>
      </c>
      <c r="F297" s="51">
        <v>-0.32377210000000001</v>
      </c>
    </row>
    <row r="298" spans="1:6" x14ac:dyDescent="0.2">
      <c r="A298" s="48" t="s">
        <v>595</v>
      </c>
      <c r="B298" s="49" t="s">
        <v>503</v>
      </c>
      <c r="C298" s="50">
        <v>7982300</v>
      </c>
      <c r="D298" s="50">
        <v>6296900</v>
      </c>
      <c r="E298" s="50">
        <v>1685400</v>
      </c>
      <c r="F298" s="51">
        <v>0.26765550999999999</v>
      </c>
    </row>
    <row r="299" spans="1:6" x14ac:dyDescent="0.2">
      <c r="A299" s="48" t="s">
        <v>596</v>
      </c>
      <c r="B299" s="49" t="s">
        <v>505</v>
      </c>
      <c r="C299" s="50">
        <v>5335800</v>
      </c>
      <c r="D299" s="50">
        <v>3768100</v>
      </c>
      <c r="E299" s="50">
        <v>1567700</v>
      </c>
      <c r="F299" s="51">
        <v>0.41604521999999999</v>
      </c>
    </row>
    <row r="300" spans="1:6" x14ac:dyDescent="0.2">
      <c r="A300" s="48" t="s">
        <v>597</v>
      </c>
      <c r="B300" s="49" t="s">
        <v>507</v>
      </c>
      <c r="C300" s="50">
        <v>2646500</v>
      </c>
      <c r="D300" s="50">
        <v>633700</v>
      </c>
      <c r="E300" s="50">
        <v>2012800</v>
      </c>
      <c r="F300" s="51">
        <v>3.17626637</v>
      </c>
    </row>
    <row r="301" spans="1:6" x14ac:dyDescent="0.2">
      <c r="A301" s="48" t="s">
        <v>598</v>
      </c>
      <c r="B301" s="49" t="s">
        <v>599</v>
      </c>
      <c r="C301" s="50">
        <v>0</v>
      </c>
      <c r="D301" s="50">
        <v>633700</v>
      </c>
      <c r="E301" s="50">
        <v>-633700</v>
      </c>
      <c r="F301" s="51">
        <v>-1</v>
      </c>
    </row>
    <row r="302" spans="1:6" x14ac:dyDescent="0.2">
      <c r="A302" s="48" t="s">
        <v>600</v>
      </c>
      <c r="B302" s="49" t="s">
        <v>601</v>
      </c>
      <c r="C302" s="50">
        <v>0</v>
      </c>
      <c r="D302" s="50">
        <v>1261400</v>
      </c>
      <c r="E302" s="50">
        <v>-1261400</v>
      </c>
      <c r="F302" s="51">
        <v>-1</v>
      </c>
    </row>
    <row r="303" spans="1:6" x14ac:dyDescent="0.2">
      <c r="A303" s="48" t="s">
        <v>602</v>
      </c>
      <c r="B303" s="49" t="s">
        <v>513</v>
      </c>
      <c r="C303" s="50">
        <v>876736</v>
      </c>
      <c r="D303" s="50">
        <v>39126610.180200003</v>
      </c>
      <c r="E303" s="50">
        <v>-38249874.180200003</v>
      </c>
      <c r="F303" s="51">
        <v>-0.97759233000000001</v>
      </c>
    </row>
    <row r="304" spans="1:6" x14ac:dyDescent="0.2">
      <c r="A304" s="48" t="s">
        <v>603</v>
      </c>
      <c r="B304" s="49" t="s">
        <v>381</v>
      </c>
      <c r="C304" s="50">
        <v>0</v>
      </c>
      <c r="D304" s="50">
        <v>5386923.4901999999</v>
      </c>
      <c r="E304" s="50">
        <v>-5386923.4901999999</v>
      </c>
      <c r="F304" s="51">
        <v>-1</v>
      </c>
    </row>
    <row r="305" spans="1:6" x14ac:dyDescent="0.2">
      <c r="A305" s="48" t="s">
        <v>604</v>
      </c>
      <c r="B305" s="49" t="s">
        <v>377</v>
      </c>
      <c r="C305" s="50">
        <v>288466</v>
      </c>
      <c r="D305" s="50">
        <v>10723850.979800001</v>
      </c>
      <c r="E305" s="50">
        <v>-10435384.979800001</v>
      </c>
      <c r="F305" s="51">
        <v>-0.97310052000000002</v>
      </c>
    </row>
    <row r="306" spans="1:6" x14ac:dyDescent="0.2">
      <c r="A306" s="48" t="s">
        <v>605</v>
      </c>
      <c r="B306" s="49" t="s">
        <v>517</v>
      </c>
      <c r="C306" s="50">
        <v>34273</v>
      </c>
      <c r="D306" s="50">
        <v>1279090.0648000001</v>
      </c>
      <c r="E306" s="50">
        <v>-1244817.0648000001</v>
      </c>
      <c r="F306" s="51">
        <v>-0.97320517000000006</v>
      </c>
    </row>
    <row r="307" spans="1:6" x14ac:dyDescent="0.2">
      <c r="A307" s="48" t="s">
        <v>606</v>
      </c>
      <c r="B307" s="49" t="s">
        <v>383</v>
      </c>
      <c r="C307" s="50">
        <v>137102</v>
      </c>
      <c r="D307" s="50">
        <v>5398820.9264000002</v>
      </c>
      <c r="E307" s="50">
        <v>-5261718.9264000002</v>
      </c>
      <c r="F307" s="51">
        <v>-0.97460520000000006</v>
      </c>
    </row>
    <row r="308" spans="1:6" x14ac:dyDescent="0.2">
      <c r="A308" s="48" t="s">
        <v>607</v>
      </c>
      <c r="B308" s="49" t="s">
        <v>387</v>
      </c>
      <c r="C308" s="50">
        <v>250294</v>
      </c>
      <c r="D308" s="50">
        <v>10963336.228800001</v>
      </c>
      <c r="E308" s="50">
        <v>-10713042.228800001</v>
      </c>
      <c r="F308" s="51">
        <v>-0.97716990999999997</v>
      </c>
    </row>
    <row r="309" spans="1:6" x14ac:dyDescent="0.2">
      <c r="A309" s="48" t="s">
        <v>608</v>
      </c>
      <c r="B309" s="49" t="s">
        <v>385</v>
      </c>
      <c r="C309" s="50">
        <v>166601</v>
      </c>
      <c r="D309" s="50">
        <v>5374588.4901999999</v>
      </c>
      <c r="E309" s="50">
        <v>-5207987.4901999999</v>
      </c>
      <c r="F309" s="51">
        <v>-0.96900209000000004</v>
      </c>
    </row>
    <row r="310" spans="1:6" x14ac:dyDescent="0.2">
      <c r="A310" s="48" t="s">
        <v>609</v>
      </c>
      <c r="B310" s="49" t="s">
        <v>531</v>
      </c>
      <c r="C310" s="50">
        <v>5855360133.6800003</v>
      </c>
      <c r="D310" s="50">
        <v>1472158257.6099999</v>
      </c>
      <c r="E310" s="50">
        <v>4383201876.0699997</v>
      </c>
      <c r="F310" s="51">
        <v>2.9773985600000001</v>
      </c>
    </row>
    <row r="311" spans="1:6" x14ac:dyDescent="0.2">
      <c r="A311" s="48" t="s">
        <v>610</v>
      </c>
      <c r="B311" s="49" t="s">
        <v>611</v>
      </c>
      <c r="C311" s="50">
        <v>79167977</v>
      </c>
      <c r="D311" s="50">
        <v>0</v>
      </c>
      <c r="E311" s="50">
        <v>79167977</v>
      </c>
      <c r="F311" s="51">
        <v>0</v>
      </c>
    </row>
    <row r="312" spans="1:6" x14ac:dyDescent="0.2">
      <c r="A312" s="48" t="s">
        <v>612</v>
      </c>
      <c r="B312" s="49" t="s">
        <v>537</v>
      </c>
      <c r="C312" s="50">
        <v>421248130</v>
      </c>
      <c r="D312" s="50">
        <v>227344743.61000001</v>
      </c>
      <c r="E312" s="50">
        <v>193903386.38999999</v>
      </c>
      <c r="F312" s="51">
        <v>0.85290463999999999</v>
      </c>
    </row>
    <row r="313" spans="1:6" x14ac:dyDescent="0.2">
      <c r="A313" s="48" t="s">
        <v>613</v>
      </c>
      <c r="B313" s="49" t="s">
        <v>540</v>
      </c>
      <c r="C313" s="50">
        <v>4235537784.9099998</v>
      </c>
      <c r="D313" s="50">
        <v>442865540.30000001</v>
      </c>
      <c r="E313" s="50">
        <v>3792672244.6100001</v>
      </c>
      <c r="F313" s="51">
        <v>8.5639362299999995</v>
      </c>
    </row>
    <row r="314" spans="1:6" x14ac:dyDescent="0.2">
      <c r="A314" s="48" t="s">
        <v>614</v>
      </c>
      <c r="B314" s="49" t="s">
        <v>542</v>
      </c>
      <c r="C314" s="50">
        <v>0</v>
      </c>
      <c r="D314" s="50">
        <v>365691212.77999997</v>
      </c>
      <c r="E314" s="50">
        <v>-365691212.77999997</v>
      </c>
      <c r="F314" s="51">
        <v>-1</v>
      </c>
    </row>
    <row r="315" spans="1:6" x14ac:dyDescent="0.2">
      <c r="A315" s="48" t="s">
        <v>615</v>
      </c>
      <c r="B315" s="49" t="s">
        <v>366</v>
      </c>
      <c r="C315" s="50">
        <v>321314277</v>
      </c>
      <c r="D315" s="50">
        <v>335225304</v>
      </c>
      <c r="E315" s="50">
        <v>-13911027</v>
      </c>
      <c r="F315" s="51">
        <v>-4.1497539999999999E-2</v>
      </c>
    </row>
    <row r="316" spans="1:6" x14ac:dyDescent="0.2">
      <c r="A316" s="48" t="s">
        <v>616</v>
      </c>
      <c r="B316" s="49" t="s">
        <v>338</v>
      </c>
      <c r="C316" s="50">
        <v>53975950</v>
      </c>
      <c r="D316" s="50">
        <v>64771139</v>
      </c>
      <c r="E316" s="50">
        <v>-10795189</v>
      </c>
      <c r="F316" s="51">
        <v>-0.16666665</v>
      </c>
    </row>
    <row r="317" spans="1:6" x14ac:dyDescent="0.2">
      <c r="A317" s="48" t="s">
        <v>617</v>
      </c>
      <c r="B317" s="49" t="s">
        <v>618</v>
      </c>
      <c r="C317" s="50">
        <v>0</v>
      </c>
      <c r="D317" s="50">
        <v>1000000</v>
      </c>
      <c r="E317" s="50">
        <v>-1000000</v>
      </c>
      <c r="F317" s="51">
        <v>-1</v>
      </c>
    </row>
    <row r="318" spans="1:6" x14ac:dyDescent="0.2">
      <c r="A318" s="48" t="s">
        <v>619</v>
      </c>
      <c r="B318" s="49" t="s">
        <v>554</v>
      </c>
      <c r="C318" s="50">
        <v>34538818.899999999</v>
      </c>
      <c r="D318" s="50">
        <v>0</v>
      </c>
      <c r="E318" s="50">
        <v>34538818.899999999</v>
      </c>
      <c r="F318" s="51">
        <v>0</v>
      </c>
    </row>
    <row r="319" spans="1:6" x14ac:dyDescent="0.2">
      <c r="A319" s="48" t="s">
        <v>620</v>
      </c>
      <c r="B319" s="49" t="s">
        <v>621</v>
      </c>
      <c r="C319" s="50">
        <v>0</v>
      </c>
      <c r="D319" s="50">
        <v>7197762.6699999999</v>
      </c>
      <c r="E319" s="50">
        <v>-7197762.6699999999</v>
      </c>
      <c r="F319" s="51">
        <v>-1</v>
      </c>
    </row>
    <row r="320" spans="1:6" x14ac:dyDescent="0.2">
      <c r="A320" s="48" t="s">
        <v>622</v>
      </c>
      <c r="B320" s="49" t="s">
        <v>334</v>
      </c>
      <c r="C320" s="50">
        <v>706329960.87</v>
      </c>
      <c r="D320" s="50">
        <v>0</v>
      </c>
      <c r="E320" s="50">
        <v>706329960.87</v>
      </c>
      <c r="F320" s="51">
        <v>0</v>
      </c>
    </row>
    <row r="321" spans="1:6" x14ac:dyDescent="0.2">
      <c r="A321" s="48" t="s">
        <v>623</v>
      </c>
      <c r="B321" s="49" t="s">
        <v>336</v>
      </c>
      <c r="C321" s="50">
        <v>44272</v>
      </c>
      <c r="D321" s="50">
        <v>27783000</v>
      </c>
      <c r="E321" s="50">
        <v>-27738728</v>
      </c>
      <c r="F321" s="51">
        <v>-0.99840651000000002</v>
      </c>
    </row>
    <row r="322" spans="1:6" x14ac:dyDescent="0.2">
      <c r="A322" s="48" t="s">
        <v>624</v>
      </c>
      <c r="B322" s="49" t="s">
        <v>566</v>
      </c>
      <c r="C322" s="50">
        <v>3202963</v>
      </c>
      <c r="D322" s="50">
        <v>279555.25</v>
      </c>
      <c r="E322" s="50">
        <v>2923407.75</v>
      </c>
      <c r="F322" s="51">
        <v>10.457352350000001</v>
      </c>
    </row>
    <row r="323" spans="1:6" x14ac:dyDescent="0.2">
      <c r="A323" s="48" t="s">
        <v>625</v>
      </c>
      <c r="B323" s="49" t="s">
        <v>522</v>
      </c>
      <c r="C323" s="50">
        <v>46201210</v>
      </c>
      <c r="D323" s="50">
        <v>5036265.33</v>
      </c>
      <c r="E323" s="50">
        <v>41164944.670000002</v>
      </c>
      <c r="F323" s="51">
        <v>8.1737045199999994</v>
      </c>
    </row>
    <row r="324" spans="1:6" x14ac:dyDescent="0.2">
      <c r="A324" s="48" t="s">
        <v>626</v>
      </c>
      <c r="B324" s="49" t="s">
        <v>627</v>
      </c>
      <c r="C324" s="50">
        <v>1460000</v>
      </c>
      <c r="D324" s="50">
        <v>0</v>
      </c>
      <c r="E324" s="50">
        <v>1460000</v>
      </c>
      <c r="F324" s="51">
        <v>0</v>
      </c>
    </row>
    <row r="325" spans="1:6" x14ac:dyDescent="0.2">
      <c r="A325" s="48" t="s">
        <v>628</v>
      </c>
      <c r="B325" s="49" t="s">
        <v>527</v>
      </c>
      <c r="C325" s="50">
        <v>5596098</v>
      </c>
      <c r="D325" s="50">
        <v>0</v>
      </c>
      <c r="E325" s="50">
        <v>5596098</v>
      </c>
      <c r="F325" s="51">
        <v>0</v>
      </c>
    </row>
    <row r="326" spans="1:6" x14ac:dyDescent="0.2">
      <c r="A326" s="48" t="s">
        <v>629</v>
      </c>
      <c r="B326" s="49" t="s">
        <v>529</v>
      </c>
      <c r="C326" s="50">
        <v>39145112</v>
      </c>
      <c r="D326" s="50">
        <v>5036265.33</v>
      </c>
      <c r="E326" s="50">
        <v>34108846.670000002</v>
      </c>
      <c r="F326" s="51">
        <v>6.7726468799999999</v>
      </c>
    </row>
    <row r="327" spans="1:6" x14ac:dyDescent="0.2">
      <c r="A327" s="48" t="s">
        <v>630</v>
      </c>
      <c r="B327" s="49" t="s">
        <v>631</v>
      </c>
      <c r="C327" s="50">
        <v>461017323.05000001</v>
      </c>
      <c r="D327" s="50">
        <v>336831350.76999998</v>
      </c>
      <c r="E327" s="50">
        <v>124185972.28</v>
      </c>
      <c r="F327" s="51">
        <v>0.36868888</v>
      </c>
    </row>
    <row r="328" spans="1:6" x14ac:dyDescent="0.2">
      <c r="A328" s="48" t="s">
        <v>632</v>
      </c>
      <c r="B328" s="49" t="s">
        <v>633</v>
      </c>
      <c r="C328" s="50">
        <v>449830297.19999999</v>
      </c>
      <c r="D328" s="50">
        <v>332922184.08999997</v>
      </c>
      <c r="E328" s="50">
        <v>116908113.11</v>
      </c>
      <c r="F328" s="51">
        <v>0.35115747000000003</v>
      </c>
    </row>
    <row r="329" spans="1:6" x14ac:dyDescent="0.2">
      <c r="A329" s="48" t="s">
        <v>634</v>
      </c>
      <c r="B329" s="49" t="s">
        <v>183</v>
      </c>
      <c r="C329" s="50">
        <v>382631994.80000001</v>
      </c>
      <c r="D329" s="50">
        <v>154625693.81999999</v>
      </c>
      <c r="E329" s="50">
        <v>228006300.97999999</v>
      </c>
      <c r="F329" s="51">
        <v>1.4745693</v>
      </c>
    </row>
    <row r="330" spans="1:6" x14ac:dyDescent="0.2">
      <c r="A330" s="48" t="s">
        <v>635</v>
      </c>
      <c r="B330" s="49" t="s">
        <v>189</v>
      </c>
      <c r="C330" s="50">
        <v>16814832.550000001</v>
      </c>
      <c r="D330" s="50">
        <v>141227540.90000001</v>
      </c>
      <c r="E330" s="50">
        <v>-124412708.34999999</v>
      </c>
      <c r="F330" s="51">
        <v>-0.88093801000000005</v>
      </c>
    </row>
    <row r="331" spans="1:6" x14ac:dyDescent="0.2">
      <c r="A331" s="48" t="s">
        <v>636</v>
      </c>
      <c r="B331" s="49" t="s">
        <v>193</v>
      </c>
      <c r="C331" s="50">
        <v>4992145.7</v>
      </c>
      <c r="D331" s="50">
        <v>4723866.5600000005</v>
      </c>
      <c r="E331" s="50">
        <v>268279.14</v>
      </c>
      <c r="F331" s="51">
        <v>5.6792280000000001E-2</v>
      </c>
    </row>
    <row r="332" spans="1:6" x14ac:dyDescent="0.2">
      <c r="A332" s="48" t="s">
        <v>637</v>
      </c>
      <c r="B332" s="49" t="s">
        <v>195</v>
      </c>
      <c r="C332" s="50">
        <v>26104310</v>
      </c>
      <c r="D332" s="50">
        <v>19798799.280000001</v>
      </c>
      <c r="E332" s="50">
        <v>6305510.7199999997</v>
      </c>
      <c r="F332" s="51">
        <v>0.31847945</v>
      </c>
    </row>
    <row r="333" spans="1:6" x14ac:dyDescent="0.2">
      <c r="A333" s="48" t="s">
        <v>638</v>
      </c>
      <c r="B333" s="49" t="s">
        <v>639</v>
      </c>
      <c r="C333" s="50">
        <v>19174420.350000001</v>
      </c>
      <c r="D333" s="50">
        <v>12433690.23</v>
      </c>
      <c r="E333" s="50">
        <v>6740730.1200000001</v>
      </c>
      <c r="F333" s="51">
        <v>0.54213431000000001</v>
      </c>
    </row>
    <row r="334" spans="1:6" x14ac:dyDescent="0.2">
      <c r="A334" s="48" t="s">
        <v>640</v>
      </c>
      <c r="B334" s="49" t="s">
        <v>197</v>
      </c>
      <c r="C334" s="50">
        <v>112593.8</v>
      </c>
      <c r="D334" s="50">
        <v>112593.3</v>
      </c>
      <c r="E334" s="50">
        <v>0.5</v>
      </c>
      <c r="F334" s="51">
        <v>4.4399999999999998E-6</v>
      </c>
    </row>
    <row r="335" spans="1:6" x14ac:dyDescent="0.2">
      <c r="A335" s="48" t="s">
        <v>641</v>
      </c>
      <c r="B335" s="49" t="s">
        <v>642</v>
      </c>
      <c r="C335" s="50">
        <v>11187025.85</v>
      </c>
      <c r="D335" s="50">
        <v>3909166.68</v>
      </c>
      <c r="E335" s="50">
        <v>7277859.1699999999</v>
      </c>
      <c r="F335" s="51">
        <v>1.8617418400000001</v>
      </c>
    </row>
    <row r="336" spans="1:6" x14ac:dyDescent="0.2">
      <c r="A336" s="48" t="s">
        <v>643</v>
      </c>
      <c r="B336" s="49" t="s">
        <v>298</v>
      </c>
      <c r="C336" s="50">
        <v>4096575.5</v>
      </c>
      <c r="D336" s="50">
        <v>0</v>
      </c>
      <c r="E336" s="50">
        <v>4096575.5</v>
      </c>
      <c r="F336" s="51">
        <v>0</v>
      </c>
    </row>
    <row r="337" spans="1:6" x14ac:dyDescent="0.2">
      <c r="A337" s="48" t="s">
        <v>644</v>
      </c>
      <c r="B337" s="49" t="s">
        <v>300</v>
      </c>
      <c r="C337" s="50">
        <v>7090450.3499999996</v>
      </c>
      <c r="D337" s="50">
        <v>3909166.68</v>
      </c>
      <c r="E337" s="50">
        <v>3181283.67</v>
      </c>
      <c r="F337" s="51">
        <v>0.81380098000000001</v>
      </c>
    </row>
    <row r="338" spans="1:6" x14ac:dyDescent="0.2">
      <c r="A338" s="48" t="s">
        <v>645</v>
      </c>
      <c r="B338" s="49" t="s">
        <v>646</v>
      </c>
      <c r="C338" s="50">
        <v>91044082.969999999</v>
      </c>
      <c r="D338" s="50">
        <v>23803040.399999999</v>
      </c>
      <c r="E338" s="50">
        <v>67241042.569999993</v>
      </c>
      <c r="F338" s="51">
        <v>2.8248930200000002</v>
      </c>
    </row>
    <row r="339" spans="1:6" x14ac:dyDescent="0.2">
      <c r="A339" s="48" t="s">
        <v>647</v>
      </c>
      <c r="B339" s="49" t="s">
        <v>648</v>
      </c>
      <c r="C339" s="50">
        <v>726601.13</v>
      </c>
      <c r="D339" s="50">
        <v>0</v>
      </c>
      <c r="E339" s="50">
        <v>726601.13</v>
      </c>
      <c r="F339" s="51">
        <v>0</v>
      </c>
    </row>
    <row r="340" spans="1:6" x14ac:dyDescent="0.2">
      <c r="A340" s="48" t="s">
        <v>649</v>
      </c>
      <c r="B340" s="49" t="s">
        <v>650</v>
      </c>
      <c r="C340" s="50">
        <v>726601.13</v>
      </c>
      <c r="D340" s="50">
        <v>0</v>
      </c>
      <c r="E340" s="50">
        <v>726601.13</v>
      </c>
      <c r="F340" s="51">
        <v>0</v>
      </c>
    </row>
    <row r="341" spans="1:6" x14ac:dyDescent="0.2">
      <c r="A341" s="48" t="s">
        <v>651</v>
      </c>
      <c r="B341" s="49" t="s">
        <v>453</v>
      </c>
      <c r="C341" s="50">
        <v>4748653.84</v>
      </c>
      <c r="D341" s="50">
        <v>23803040.399999999</v>
      </c>
      <c r="E341" s="50">
        <v>-19054386.559999999</v>
      </c>
      <c r="F341" s="51">
        <v>-0.80050220999999999</v>
      </c>
    </row>
    <row r="342" spans="1:6" x14ac:dyDescent="0.2">
      <c r="A342" s="48" t="s">
        <v>652</v>
      </c>
      <c r="B342" s="49" t="s">
        <v>653</v>
      </c>
      <c r="C342" s="50">
        <v>4748653.84</v>
      </c>
      <c r="D342" s="50">
        <v>23803040.399999999</v>
      </c>
      <c r="E342" s="50">
        <v>-19054386.559999999</v>
      </c>
      <c r="F342" s="51">
        <v>-0.80050220999999999</v>
      </c>
    </row>
    <row r="343" spans="1:6" x14ac:dyDescent="0.2">
      <c r="A343" s="48" t="s">
        <v>654</v>
      </c>
      <c r="B343" s="49" t="s">
        <v>655</v>
      </c>
      <c r="C343" s="50">
        <v>85568828</v>
      </c>
      <c r="D343" s="50">
        <v>0</v>
      </c>
      <c r="E343" s="50">
        <v>85568828</v>
      </c>
      <c r="F343" s="51">
        <v>0</v>
      </c>
    </row>
    <row r="344" spans="1:6" x14ac:dyDescent="0.2">
      <c r="A344" s="48" t="s">
        <v>656</v>
      </c>
      <c r="B344" s="49" t="s">
        <v>657</v>
      </c>
      <c r="C344" s="50">
        <v>85568828</v>
      </c>
      <c r="D344" s="50">
        <v>0</v>
      </c>
      <c r="E344" s="50">
        <v>85568828</v>
      </c>
      <c r="F344" s="51">
        <v>0</v>
      </c>
    </row>
    <row r="345" spans="1:6" x14ac:dyDescent="0.2">
      <c r="A345" s="48" t="s">
        <v>658</v>
      </c>
      <c r="B345" s="49" t="s">
        <v>659</v>
      </c>
      <c r="C345" s="50">
        <v>6431268221.1099997</v>
      </c>
      <c r="D345" s="50">
        <v>7374350322.25</v>
      </c>
      <c r="E345" s="50">
        <v>-943082101.13999999</v>
      </c>
      <c r="F345" s="51">
        <v>-0.12788679999999999</v>
      </c>
    </row>
    <row r="346" spans="1:6" x14ac:dyDescent="0.2">
      <c r="A346" s="48" t="s">
        <v>660</v>
      </c>
      <c r="B346" s="49" t="s">
        <v>661</v>
      </c>
      <c r="C346" s="50">
        <v>6431268221.1099997</v>
      </c>
      <c r="D346" s="50">
        <v>7374350322.25</v>
      </c>
      <c r="E346" s="50">
        <v>-943082101.13999999</v>
      </c>
      <c r="F346" s="51">
        <v>-0.12788679999999999</v>
      </c>
    </row>
    <row r="347" spans="1:6" x14ac:dyDescent="0.2">
      <c r="A347" s="48" t="s">
        <v>662</v>
      </c>
      <c r="B347" s="49" t="s">
        <v>663</v>
      </c>
      <c r="C347" s="50">
        <v>6431268221.1099997</v>
      </c>
      <c r="D347" s="50">
        <v>7374350322.25</v>
      </c>
      <c r="E347" s="50">
        <v>-943082101.13999999</v>
      </c>
      <c r="F347" s="51">
        <v>-0.12788679999999999</v>
      </c>
    </row>
    <row r="348" spans="1:6" x14ac:dyDescent="0.2">
      <c r="A348" s="48" t="s">
        <v>664</v>
      </c>
      <c r="B348" s="49" t="s">
        <v>663</v>
      </c>
      <c r="C348" s="50">
        <v>6431268221.1099997</v>
      </c>
      <c r="D348" s="50">
        <v>7374350322.25</v>
      </c>
      <c r="E348" s="50">
        <v>-943082101.13999999</v>
      </c>
      <c r="F348" s="51">
        <v>-0.12788679999999999</v>
      </c>
    </row>
    <row r="349" spans="1:6" x14ac:dyDescent="0.2">
      <c r="A349" s="48" t="s">
        <v>665</v>
      </c>
      <c r="B349" s="49" t="s">
        <v>666</v>
      </c>
      <c r="C349" s="50">
        <v>0</v>
      </c>
      <c r="D349" s="50">
        <v>4.4000000000000003E-3</v>
      </c>
      <c r="E349" s="50">
        <v>-4.4000000000000003E-3</v>
      </c>
      <c r="F349" s="51">
        <v>-1</v>
      </c>
    </row>
    <row r="350" spans="1:6" x14ac:dyDescent="0.2">
      <c r="A350" s="48" t="s">
        <v>667</v>
      </c>
      <c r="B350" s="49" t="s">
        <v>366</v>
      </c>
      <c r="C350" s="50">
        <v>0</v>
      </c>
      <c r="D350" s="50">
        <v>4.4000000000000003E-3</v>
      </c>
      <c r="E350" s="50">
        <v>-4.4000000000000003E-3</v>
      </c>
      <c r="F350" s="51">
        <v>-1</v>
      </c>
    </row>
    <row r="351" spans="1:6" x14ac:dyDescent="0.2">
      <c r="A351" s="48" t="s">
        <v>668</v>
      </c>
      <c r="B351" s="49" t="s">
        <v>663</v>
      </c>
      <c r="C351" s="50">
        <v>0</v>
      </c>
      <c r="D351" s="50">
        <v>4.4000000000000003E-3</v>
      </c>
      <c r="E351" s="50">
        <v>-4.4000000000000003E-3</v>
      </c>
      <c r="F351" s="51">
        <v>-1</v>
      </c>
    </row>
    <row r="352" spans="1:6" x14ac:dyDescent="0.2">
      <c r="A352" s="48" t="s">
        <v>669</v>
      </c>
      <c r="B352" s="49" t="s">
        <v>480</v>
      </c>
      <c r="C352" s="50">
        <v>0</v>
      </c>
      <c r="D352" s="50">
        <v>4.4000000000000003E-3</v>
      </c>
      <c r="E352" s="50">
        <v>-4.4000000000000003E-3</v>
      </c>
      <c r="F352" s="51">
        <v>-1</v>
      </c>
    </row>
    <row r="353" spans="1:6" x14ac:dyDescent="0.2">
      <c r="A353" s="48" t="s">
        <v>670</v>
      </c>
      <c r="B353" s="49" t="s">
        <v>671</v>
      </c>
      <c r="C353" s="50">
        <v>479904332</v>
      </c>
      <c r="D353" s="50">
        <v>479904332</v>
      </c>
      <c r="E353" s="50">
        <v>0</v>
      </c>
      <c r="F353" s="51">
        <v>0</v>
      </c>
    </row>
    <row r="354" spans="1:6" x14ac:dyDescent="0.2">
      <c r="A354" s="48" t="s">
        <v>672</v>
      </c>
      <c r="B354" s="49" t="s">
        <v>673</v>
      </c>
      <c r="C354" s="50">
        <v>479904332</v>
      </c>
      <c r="D354" s="50">
        <v>479904332</v>
      </c>
      <c r="E354" s="50">
        <v>0</v>
      </c>
      <c r="F354" s="51">
        <v>0</v>
      </c>
    </row>
    <row r="355" spans="1:6" x14ac:dyDescent="0.2">
      <c r="A355" s="48" t="s">
        <v>674</v>
      </c>
      <c r="B355" s="49" t="s">
        <v>675</v>
      </c>
      <c r="C355" s="50">
        <v>479904332</v>
      </c>
      <c r="D355" s="50">
        <v>479904332</v>
      </c>
      <c r="E355" s="50">
        <v>0</v>
      </c>
      <c r="F355" s="51">
        <v>0</v>
      </c>
    </row>
    <row r="356" spans="1:6" x14ac:dyDescent="0.2">
      <c r="A356" s="48" t="s">
        <v>676</v>
      </c>
      <c r="B356" s="49" t="s">
        <v>677</v>
      </c>
      <c r="C356" s="50">
        <v>7702757535</v>
      </c>
      <c r="D356" s="50">
        <v>7702757535</v>
      </c>
      <c r="E356" s="50">
        <v>0</v>
      </c>
      <c r="F356" s="51">
        <v>0</v>
      </c>
    </row>
    <row r="357" spans="1:6" x14ac:dyDescent="0.2">
      <c r="A357" s="48" t="s">
        <v>678</v>
      </c>
      <c r="B357" s="49" t="s">
        <v>679</v>
      </c>
      <c r="C357" s="50">
        <v>7702757535</v>
      </c>
      <c r="D357" s="50">
        <v>7702757535</v>
      </c>
      <c r="E357" s="50">
        <v>0</v>
      </c>
      <c r="F357" s="51">
        <v>0</v>
      </c>
    </row>
    <row r="358" spans="1:6" x14ac:dyDescent="0.2">
      <c r="A358" s="48" t="s">
        <v>680</v>
      </c>
      <c r="B358" s="49" t="s">
        <v>679</v>
      </c>
      <c r="C358" s="50">
        <v>7702757535</v>
      </c>
      <c r="D358" s="50">
        <v>7702757535</v>
      </c>
      <c r="E358" s="50">
        <v>0</v>
      </c>
      <c r="F358" s="51">
        <v>0</v>
      </c>
    </row>
    <row r="359" spans="1:6" x14ac:dyDescent="0.2">
      <c r="A359" s="48" t="s">
        <v>681</v>
      </c>
      <c r="B359" s="49" t="s">
        <v>682</v>
      </c>
      <c r="C359" s="50">
        <v>-8182661867</v>
      </c>
      <c r="D359" s="50">
        <v>-8182661867</v>
      </c>
      <c r="E359" s="50">
        <v>0</v>
      </c>
      <c r="F359" s="51">
        <v>0</v>
      </c>
    </row>
    <row r="360" spans="1:6" x14ac:dyDescent="0.2">
      <c r="A360" s="48" t="s">
        <v>683</v>
      </c>
      <c r="B360" s="49" t="s">
        <v>684</v>
      </c>
      <c r="C360" s="50">
        <v>-479904332</v>
      </c>
      <c r="D360" s="50">
        <v>-479904332</v>
      </c>
      <c r="E360" s="50">
        <v>0</v>
      </c>
      <c r="F360" s="51">
        <v>0</v>
      </c>
    </row>
    <row r="361" spans="1:6" x14ac:dyDescent="0.2">
      <c r="A361" s="48" t="s">
        <v>685</v>
      </c>
      <c r="B361" s="49" t="s">
        <v>673</v>
      </c>
      <c r="C361" s="50">
        <v>-479904332</v>
      </c>
      <c r="D361" s="50">
        <v>-479904332</v>
      </c>
      <c r="E361" s="50">
        <v>0</v>
      </c>
      <c r="F361" s="51">
        <v>0</v>
      </c>
    </row>
    <row r="362" spans="1:6" x14ac:dyDescent="0.2">
      <c r="A362" s="48" t="s">
        <v>686</v>
      </c>
      <c r="B362" s="49" t="s">
        <v>687</v>
      </c>
      <c r="C362" s="50">
        <v>-7702757535</v>
      </c>
      <c r="D362" s="50">
        <v>-7702757535</v>
      </c>
      <c r="E362" s="50">
        <v>0</v>
      </c>
      <c r="F362" s="51">
        <v>0</v>
      </c>
    </row>
    <row r="363" spans="1:6" x14ac:dyDescent="0.2">
      <c r="A363" s="48" t="s">
        <v>688</v>
      </c>
      <c r="B363" s="49" t="s">
        <v>679</v>
      </c>
      <c r="C363" s="50">
        <v>-7702757535</v>
      </c>
      <c r="D363" s="50">
        <v>-7702757535</v>
      </c>
      <c r="E363" s="50">
        <v>0</v>
      </c>
      <c r="F363" s="51">
        <v>0</v>
      </c>
    </row>
    <row r="364" spans="1:6" x14ac:dyDescent="0.2">
      <c r="A364" s="48" t="s">
        <v>689</v>
      </c>
      <c r="B364" s="49" t="s">
        <v>690</v>
      </c>
      <c r="C364" s="50">
        <v>32326738380.93</v>
      </c>
      <c r="D364" s="50">
        <v>19740423014.93</v>
      </c>
      <c r="E364" s="50">
        <v>12586315366</v>
      </c>
      <c r="F364" s="51">
        <v>0.63759096999999998</v>
      </c>
    </row>
    <row r="365" spans="1:6" x14ac:dyDescent="0.2">
      <c r="A365" s="48" t="s">
        <v>691</v>
      </c>
      <c r="B365" s="49" t="s">
        <v>692</v>
      </c>
      <c r="C365" s="50">
        <v>4788591187.6999998</v>
      </c>
      <c r="D365" s="50">
        <v>11723778084.700001</v>
      </c>
      <c r="E365" s="50">
        <v>-6935186897</v>
      </c>
      <c r="F365" s="51">
        <v>-0.59154879999999999</v>
      </c>
    </row>
    <row r="366" spans="1:6" x14ac:dyDescent="0.2">
      <c r="A366" s="48" t="s">
        <v>693</v>
      </c>
      <c r="B366" s="49" t="s">
        <v>694</v>
      </c>
      <c r="C366" s="50">
        <v>335332179</v>
      </c>
      <c r="D366" s="50">
        <v>2265021051</v>
      </c>
      <c r="E366" s="50">
        <v>-1929688872</v>
      </c>
      <c r="F366" s="51">
        <v>-0.85195185000000007</v>
      </c>
    </row>
    <row r="367" spans="1:6" x14ac:dyDescent="0.2">
      <c r="A367" s="48" t="s">
        <v>695</v>
      </c>
      <c r="B367" s="49" t="s">
        <v>675</v>
      </c>
      <c r="C367" s="50">
        <v>4453259008.6999998</v>
      </c>
      <c r="D367" s="50">
        <v>9458757033.7000008</v>
      </c>
      <c r="E367" s="50">
        <v>-5005498025</v>
      </c>
      <c r="F367" s="51">
        <v>-0.52919194000000003</v>
      </c>
    </row>
    <row r="368" spans="1:6" x14ac:dyDescent="0.2">
      <c r="A368" s="48" t="s">
        <v>696</v>
      </c>
      <c r="B368" s="49" t="s">
        <v>697</v>
      </c>
      <c r="C368" s="50">
        <v>27538147193.23</v>
      </c>
      <c r="D368" s="50">
        <v>8016644930.2299995</v>
      </c>
      <c r="E368" s="50">
        <v>19521502263</v>
      </c>
      <c r="F368" s="51">
        <v>2.43512123</v>
      </c>
    </row>
    <row r="369" spans="1:7" x14ac:dyDescent="0.2">
      <c r="A369" s="48" t="s">
        <v>698</v>
      </c>
      <c r="B369" s="49" t="s">
        <v>697</v>
      </c>
      <c r="C369" s="50">
        <v>27538147193.23</v>
      </c>
      <c r="D369" s="50">
        <v>8016644930.2299995</v>
      </c>
      <c r="E369" s="50">
        <v>19521502263</v>
      </c>
      <c r="F369" s="51">
        <v>2.43512123</v>
      </c>
      <c r="G369" s="49"/>
    </row>
    <row r="370" spans="1:7" x14ac:dyDescent="0.2">
      <c r="A370" s="48" t="s">
        <v>699</v>
      </c>
      <c r="B370" s="49" t="s">
        <v>700</v>
      </c>
      <c r="C370" s="50">
        <v>32326738380.93</v>
      </c>
      <c r="D370" s="50">
        <v>19740423014.93</v>
      </c>
      <c r="E370" s="50">
        <v>12586315366</v>
      </c>
      <c r="F370" s="51">
        <v>0.63759096999999998</v>
      </c>
      <c r="G370" s="49"/>
    </row>
    <row r="371" spans="1:7" x14ac:dyDescent="0.2">
      <c r="A371" s="48" t="s">
        <v>701</v>
      </c>
      <c r="B371" s="49" t="s">
        <v>702</v>
      </c>
      <c r="C371" s="50">
        <v>32326738380.93</v>
      </c>
      <c r="D371" s="50">
        <v>19740423014.93</v>
      </c>
      <c r="E371" s="50">
        <v>12586315366</v>
      </c>
      <c r="F371" s="51">
        <v>0.63759096999999998</v>
      </c>
      <c r="G371" s="49"/>
    </row>
    <row r="372" spans="1:7" x14ac:dyDescent="0.2">
      <c r="A372" s="48" t="s">
        <v>703</v>
      </c>
      <c r="B372" s="49" t="s">
        <v>704</v>
      </c>
      <c r="C372" s="50">
        <v>32326738380.93</v>
      </c>
      <c r="D372" s="50">
        <v>19740423014.93</v>
      </c>
      <c r="E372" s="50">
        <v>12586315366</v>
      </c>
      <c r="F372" s="51">
        <v>0.63759096999999998</v>
      </c>
      <c r="G372" s="49"/>
    </row>
    <row r="374" spans="1:7" x14ac:dyDescent="0.2">
      <c r="A374" s="49"/>
      <c r="B374" s="49" t="s">
        <v>705</v>
      </c>
      <c r="C374" s="50">
        <v>8514925770.8100004</v>
      </c>
      <c r="D374" s="50">
        <v>5796980915.7080002</v>
      </c>
      <c r="E374" s="49"/>
      <c r="F374" s="49"/>
      <c r="G374" s="49"/>
    </row>
    <row r="378" spans="1:7" x14ac:dyDescent="0.2">
      <c r="A378" s="48" t="s">
        <v>706</v>
      </c>
      <c r="B378" s="49"/>
      <c r="C378" s="50" t="s">
        <v>707</v>
      </c>
      <c r="D378" s="49"/>
      <c r="E378" s="50" t="s">
        <v>708</v>
      </c>
      <c r="F378" s="49"/>
      <c r="G378" s="49" t="s">
        <v>709</v>
      </c>
    </row>
    <row r="379" spans="1:7" x14ac:dyDescent="0.2">
      <c r="A379" s="48" t="s">
        <v>710</v>
      </c>
      <c r="B379" s="49"/>
      <c r="C379" s="50" t="s">
        <v>711</v>
      </c>
      <c r="D379" s="49"/>
      <c r="E379" s="50" t="s">
        <v>712</v>
      </c>
      <c r="F379" s="49"/>
      <c r="G379" s="49" t="s">
        <v>713</v>
      </c>
    </row>
    <row r="380" spans="1:7" x14ac:dyDescent="0.2">
      <c r="A380" s="49"/>
      <c r="B380" s="49"/>
      <c r="C380" s="50" t="s">
        <v>714</v>
      </c>
      <c r="D380" s="49"/>
      <c r="E380" s="49"/>
      <c r="F380" s="49"/>
      <c r="G380" s="49"/>
    </row>
  </sheetData>
  <mergeCells count="1">
    <mergeCell ref="A3:F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
  <sheetViews>
    <sheetView topLeftCell="A13" workbookViewId="0">
      <selection activeCell="C33" sqref="C33"/>
    </sheetView>
  </sheetViews>
  <sheetFormatPr baseColWidth="10" defaultRowHeight="12.75" x14ac:dyDescent="0.2"/>
  <cols>
    <col min="1" max="1" width="21" style="61" customWidth="1"/>
    <col min="2" max="2" width="34.42578125" customWidth="1"/>
    <col min="3" max="3" width="20.7109375" style="62" customWidth="1"/>
    <col min="4" max="5" width="20.7109375" style="62" hidden="1" customWidth="1"/>
    <col min="6" max="6" width="21.5703125" style="63" hidden="1" customWidth="1"/>
  </cols>
  <sheetData>
    <row r="1" spans="1:6" s="56" customFormat="1" x14ac:dyDescent="0.2">
      <c r="A1" s="52" t="s">
        <v>58</v>
      </c>
      <c r="B1" s="53"/>
      <c r="C1" s="54"/>
      <c r="D1" s="54"/>
      <c r="E1" s="54"/>
      <c r="F1" s="55" t="s">
        <v>715</v>
      </c>
    </row>
    <row r="2" spans="1:6" s="56" customFormat="1" x14ac:dyDescent="0.2">
      <c r="A2" s="52" t="s">
        <v>60</v>
      </c>
      <c r="C2" s="54"/>
      <c r="D2" s="54"/>
      <c r="E2" s="54"/>
      <c r="F2" s="55" t="s">
        <v>716</v>
      </c>
    </row>
    <row r="3" spans="1:6" s="56" customFormat="1" x14ac:dyDescent="0.2">
      <c r="A3" s="562" t="s">
        <v>717</v>
      </c>
      <c r="B3" s="562"/>
      <c r="C3" s="562"/>
      <c r="D3" s="562"/>
      <c r="E3" s="562"/>
      <c r="F3" s="562"/>
    </row>
    <row r="4" spans="1:6" s="56" customFormat="1" x14ac:dyDescent="0.2">
      <c r="A4" s="52"/>
      <c r="C4" s="54"/>
      <c r="D4" s="54"/>
      <c r="E4" s="54"/>
      <c r="F4" s="55"/>
    </row>
    <row r="5" spans="1:6" s="53" customFormat="1" x14ac:dyDescent="0.2">
      <c r="A5" s="57" t="s">
        <v>63</v>
      </c>
      <c r="B5" s="58" t="s">
        <v>64</v>
      </c>
      <c r="C5" s="57" t="s">
        <v>65</v>
      </c>
      <c r="D5" s="57" t="s">
        <v>66</v>
      </c>
      <c r="E5" s="59" t="s">
        <v>67</v>
      </c>
      <c r="F5" s="60" t="s">
        <v>68</v>
      </c>
    </row>
    <row r="7" spans="1:6" x14ac:dyDescent="0.2">
      <c r="A7" s="61" t="s">
        <v>428</v>
      </c>
      <c r="B7" t="s">
        <v>429</v>
      </c>
      <c r="C7" s="62">
        <v>25608309928.650002</v>
      </c>
      <c r="D7" s="62">
        <v>20587675020.279999</v>
      </c>
      <c r="E7" s="62">
        <v>5020634908.3699999</v>
      </c>
      <c r="F7" s="63">
        <v>0.24386605</v>
      </c>
    </row>
    <row r="8" spans="1:6" x14ac:dyDescent="0.2">
      <c r="A8" s="61" t="s">
        <v>430</v>
      </c>
      <c r="B8" t="s">
        <v>431</v>
      </c>
      <c r="C8" s="62">
        <v>14716155074.049999</v>
      </c>
      <c r="D8" s="62">
        <v>16619003047</v>
      </c>
      <c r="E8" s="62">
        <v>-1902847972.95</v>
      </c>
      <c r="F8" s="63">
        <v>-0.11449832</v>
      </c>
    </row>
    <row r="9" spans="1:6" x14ac:dyDescent="0.2">
      <c r="A9" s="61" t="s">
        <v>432</v>
      </c>
      <c r="B9" t="s">
        <v>433</v>
      </c>
      <c r="C9" s="62">
        <v>14695755074.049999</v>
      </c>
      <c r="D9" s="62">
        <v>13119003047</v>
      </c>
      <c r="E9" s="62">
        <v>1576752027.05</v>
      </c>
      <c r="F9" s="63">
        <v>0.1201884</v>
      </c>
    </row>
    <row r="10" spans="1:6" x14ac:dyDescent="0.2">
      <c r="A10" s="61" t="s">
        <v>434</v>
      </c>
      <c r="B10" t="s">
        <v>435</v>
      </c>
      <c r="C10" s="62">
        <v>14695755074.049999</v>
      </c>
      <c r="D10" s="62">
        <v>13119003047</v>
      </c>
      <c r="E10" s="62">
        <v>1576752027.05</v>
      </c>
      <c r="F10" s="63">
        <v>0.1201884</v>
      </c>
    </row>
    <row r="11" spans="1:6" x14ac:dyDescent="0.2">
      <c r="A11" s="61" t="s">
        <v>436</v>
      </c>
      <c r="B11" t="s">
        <v>437</v>
      </c>
      <c r="C11" s="62">
        <v>20400000</v>
      </c>
      <c r="D11" s="62">
        <v>3500000000</v>
      </c>
      <c r="E11" s="62">
        <v>-3479600000</v>
      </c>
      <c r="F11" s="63">
        <v>-0.99417142999999997</v>
      </c>
    </row>
    <row r="12" spans="1:6" x14ac:dyDescent="0.2">
      <c r="A12" s="61" t="s">
        <v>438</v>
      </c>
      <c r="B12" t="s">
        <v>439</v>
      </c>
      <c r="C12" s="62">
        <v>0</v>
      </c>
      <c r="D12" s="62">
        <v>3500000000</v>
      </c>
      <c r="E12" s="62">
        <v>-3500000000</v>
      </c>
      <c r="F12" s="63">
        <v>-1</v>
      </c>
    </row>
    <row r="13" spans="1:6" x14ac:dyDescent="0.2">
      <c r="A13" s="61" t="s">
        <v>440</v>
      </c>
      <c r="B13" t="s">
        <v>441</v>
      </c>
      <c r="C13" s="62">
        <v>20400000</v>
      </c>
      <c r="D13" s="62">
        <v>0</v>
      </c>
      <c r="E13" s="62">
        <v>20400000</v>
      </c>
      <c r="F13" s="63">
        <v>0</v>
      </c>
    </row>
    <row r="14" spans="1:6" x14ac:dyDescent="0.2">
      <c r="A14" s="61" t="s">
        <v>442</v>
      </c>
      <c r="B14" t="s">
        <v>443</v>
      </c>
      <c r="C14" s="62">
        <v>6385443201.3900003</v>
      </c>
      <c r="D14" s="62">
        <v>0</v>
      </c>
      <c r="E14" s="62">
        <v>6385443201.3900003</v>
      </c>
      <c r="F14" s="63">
        <v>0</v>
      </c>
    </row>
    <row r="15" spans="1:6" x14ac:dyDescent="0.2">
      <c r="A15" s="61" t="s">
        <v>444</v>
      </c>
      <c r="B15" t="s">
        <v>445</v>
      </c>
      <c r="C15" s="62">
        <v>6385443201.3900003</v>
      </c>
      <c r="D15" s="62">
        <v>0</v>
      </c>
      <c r="E15" s="62">
        <v>6385443201.3900003</v>
      </c>
      <c r="F15" s="63">
        <v>0</v>
      </c>
    </row>
    <row r="16" spans="1:6" x14ac:dyDescent="0.2">
      <c r="A16" s="61" t="s">
        <v>446</v>
      </c>
      <c r="B16" t="s">
        <v>447</v>
      </c>
      <c r="C16" s="62">
        <v>1297895654.3900001</v>
      </c>
      <c r="D16" s="62">
        <v>0</v>
      </c>
      <c r="E16" s="62">
        <v>1297895654.3900001</v>
      </c>
      <c r="F16" s="63">
        <v>0</v>
      </c>
    </row>
    <row r="17" spans="1:6" x14ac:dyDescent="0.2">
      <c r="A17" s="61" t="s">
        <v>448</v>
      </c>
      <c r="B17" t="s">
        <v>449</v>
      </c>
      <c r="C17" s="62">
        <v>5087547547</v>
      </c>
      <c r="D17" s="62">
        <v>0</v>
      </c>
      <c r="E17" s="62">
        <v>5087547547</v>
      </c>
      <c r="F17" s="63">
        <v>0</v>
      </c>
    </row>
    <row r="18" spans="1:6" x14ac:dyDescent="0.2">
      <c r="A18" s="61" t="s">
        <v>450</v>
      </c>
      <c r="B18" t="s">
        <v>451</v>
      </c>
      <c r="C18" s="62">
        <v>4506711653.21</v>
      </c>
      <c r="D18" s="62">
        <v>3968671973.2800002</v>
      </c>
      <c r="E18" s="62">
        <v>538039679.92999995</v>
      </c>
      <c r="F18" s="63">
        <v>0.13557172000000001</v>
      </c>
    </row>
    <row r="19" spans="1:6" x14ac:dyDescent="0.2">
      <c r="A19" s="61" t="s">
        <v>452</v>
      </c>
      <c r="B19" t="s">
        <v>453</v>
      </c>
      <c r="C19" s="62">
        <v>2980905639.4099998</v>
      </c>
      <c r="D19" s="62">
        <v>2568171347.29</v>
      </c>
      <c r="E19" s="62">
        <v>412734292.12</v>
      </c>
      <c r="F19" s="63">
        <v>0.16071135</v>
      </c>
    </row>
    <row r="20" spans="1:6" x14ac:dyDescent="0.2">
      <c r="A20" s="61" t="s">
        <v>454</v>
      </c>
      <c r="B20" t="s">
        <v>455</v>
      </c>
      <c r="C20" s="62">
        <v>620632364.26999998</v>
      </c>
      <c r="D20" s="62">
        <v>645846101.15999997</v>
      </c>
      <c r="E20" s="62">
        <v>-25213736.890000001</v>
      </c>
      <c r="F20" s="63">
        <v>-3.9039850000000001E-2</v>
      </c>
    </row>
    <row r="21" spans="1:6" x14ac:dyDescent="0.2">
      <c r="A21" s="61" t="s">
        <v>456</v>
      </c>
      <c r="B21" t="s">
        <v>457</v>
      </c>
      <c r="C21" s="62">
        <v>1639764737.2</v>
      </c>
      <c r="D21" s="62">
        <v>1469485660.8199999</v>
      </c>
      <c r="E21" s="62">
        <v>170279076.38</v>
      </c>
      <c r="F21" s="63">
        <v>0.11587665</v>
      </c>
    </row>
    <row r="22" spans="1:6" x14ac:dyDescent="0.2">
      <c r="A22" s="61" t="s">
        <v>458</v>
      </c>
      <c r="B22" t="s">
        <v>459</v>
      </c>
      <c r="C22" s="62">
        <v>243182542</v>
      </c>
      <c r="D22" s="62">
        <v>0</v>
      </c>
      <c r="E22" s="62">
        <v>243182542</v>
      </c>
      <c r="F22" s="63">
        <v>0</v>
      </c>
    </row>
    <row r="23" spans="1:6" x14ac:dyDescent="0.2">
      <c r="A23" s="61" t="s">
        <v>460</v>
      </c>
      <c r="B23" t="s">
        <v>461</v>
      </c>
      <c r="C23" s="62">
        <v>902933</v>
      </c>
      <c r="D23" s="62">
        <v>4276790.05</v>
      </c>
      <c r="E23" s="62">
        <v>-3373857.05</v>
      </c>
      <c r="F23" s="63">
        <v>-0.78887601000000007</v>
      </c>
    </row>
    <row r="24" spans="1:6" x14ac:dyDescent="0.2">
      <c r="A24" s="61" t="s">
        <v>462</v>
      </c>
      <c r="B24" t="s">
        <v>463</v>
      </c>
      <c r="C24" s="62">
        <v>112211193</v>
      </c>
      <c r="D24" s="62">
        <v>267428827.68000001</v>
      </c>
      <c r="E24" s="62">
        <v>-155217634.68000001</v>
      </c>
      <c r="F24" s="63">
        <v>-0.58040727000000003</v>
      </c>
    </row>
    <row r="25" spans="1:6" x14ac:dyDescent="0.2">
      <c r="A25" s="61" t="s">
        <v>464</v>
      </c>
      <c r="B25" t="s">
        <v>465</v>
      </c>
      <c r="C25" s="62">
        <v>364211869.94</v>
      </c>
      <c r="D25" s="62">
        <v>181133967.58000001</v>
      </c>
      <c r="E25" s="62">
        <v>183077902.36000001</v>
      </c>
      <c r="F25" s="63">
        <v>1.01073203</v>
      </c>
    </row>
    <row r="26" spans="1:6" x14ac:dyDescent="0.2">
      <c r="A26" s="61" t="s">
        <v>466</v>
      </c>
      <c r="B26" t="s">
        <v>467</v>
      </c>
      <c r="C26" s="62">
        <v>1525806013.8</v>
      </c>
      <c r="D26" s="62">
        <v>1400500625.99</v>
      </c>
      <c r="E26" s="62">
        <v>125305387.81</v>
      </c>
      <c r="F26" s="63">
        <v>8.9471850000000006E-2</v>
      </c>
    </row>
    <row r="27" spans="1:6" x14ac:dyDescent="0.2">
      <c r="A27" s="61" t="s">
        <v>468</v>
      </c>
      <c r="B27" t="s">
        <v>131</v>
      </c>
      <c r="C27" s="62">
        <v>1001797403</v>
      </c>
      <c r="D27" s="62">
        <v>1119566140</v>
      </c>
      <c r="E27" s="62">
        <v>-117768737</v>
      </c>
      <c r="F27" s="63">
        <v>-0.10519141</v>
      </c>
    </row>
    <row r="28" spans="1:6" x14ac:dyDescent="0.2">
      <c r="A28" s="61" t="s">
        <v>469</v>
      </c>
      <c r="B28" t="s">
        <v>470</v>
      </c>
      <c r="C28" s="62">
        <v>390573011.26999998</v>
      </c>
      <c r="D28" s="62">
        <v>227582264</v>
      </c>
      <c r="E28" s="62">
        <v>162990747.27000001</v>
      </c>
      <c r="F28" s="63">
        <v>0.71618387000000006</v>
      </c>
    </row>
    <row r="29" spans="1:6" x14ac:dyDescent="0.2">
      <c r="A29" s="61" t="s">
        <v>471</v>
      </c>
      <c r="B29" t="s">
        <v>472</v>
      </c>
      <c r="C29" s="62">
        <v>39817741.530000001</v>
      </c>
      <c r="D29" s="62">
        <v>1165335.99</v>
      </c>
      <c r="E29" s="62">
        <v>38652405.539999999</v>
      </c>
      <c r="F29" s="63">
        <v>33.168464610000001</v>
      </c>
    </row>
    <row r="30" spans="1:6" x14ac:dyDescent="0.2">
      <c r="A30" s="61" t="s">
        <v>473</v>
      </c>
      <c r="B30" t="s">
        <v>474</v>
      </c>
      <c r="C30" s="62">
        <v>93617858</v>
      </c>
      <c r="D30" s="62">
        <v>52186886</v>
      </c>
      <c r="E30" s="62">
        <v>41430972</v>
      </c>
      <c r="F30" s="63">
        <v>0.79389622999999998</v>
      </c>
    </row>
    <row r="31" spans="1:6" x14ac:dyDescent="0.2">
      <c r="A31" s="61" t="s">
        <v>718</v>
      </c>
      <c r="C31" s="62">
        <v>25608309928.650002</v>
      </c>
      <c r="D31" s="62">
        <v>20587675020.279999</v>
      </c>
      <c r="E31" s="62">
        <v>5020634908.3699999</v>
      </c>
      <c r="F31" s="63">
        <v>0.24386605</v>
      </c>
    </row>
    <row r="33" spans="1:6" x14ac:dyDescent="0.2">
      <c r="A33" s="61" t="s">
        <v>475</v>
      </c>
      <c r="B33" t="s">
        <v>476</v>
      </c>
      <c r="C33" s="62">
        <v>10662115936.73</v>
      </c>
      <c r="D33" s="62">
        <v>7416343782.3176003</v>
      </c>
      <c r="E33" s="62">
        <v>3245772154.4123998</v>
      </c>
      <c r="F33" s="63">
        <v>0.43765124999999999</v>
      </c>
    </row>
    <row r="34" spans="1:6" x14ac:dyDescent="0.2">
      <c r="A34" s="61" t="s">
        <v>477</v>
      </c>
      <c r="B34" t="s">
        <v>478</v>
      </c>
      <c r="C34" s="62">
        <v>3880170277.4200001</v>
      </c>
      <c r="D34" s="62">
        <v>5234699272.2423</v>
      </c>
      <c r="E34" s="62">
        <v>-1354528994.8223</v>
      </c>
      <c r="F34" s="63">
        <v>-0.25875966</v>
      </c>
    </row>
    <row r="35" spans="1:6" x14ac:dyDescent="0.2">
      <c r="A35" s="61" t="s">
        <v>479</v>
      </c>
      <c r="B35" t="s">
        <v>480</v>
      </c>
      <c r="C35" s="62">
        <v>1380588279.6800001</v>
      </c>
      <c r="D35" s="62">
        <v>1329325949.1447001</v>
      </c>
      <c r="E35" s="62">
        <v>51262330.535300002</v>
      </c>
      <c r="F35" s="63">
        <v>3.8562650000000004E-2</v>
      </c>
    </row>
    <row r="36" spans="1:6" x14ac:dyDescent="0.2">
      <c r="A36" s="61" t="s">
        <v>481</v>
      </c>
      <c r="B36" t="s">
        <v>482</v>
      </c>
      <c r="C36" s="62">
        <v>1292897181</v>
      </c>
      <c r="D36" s="62">
        <v>1251401877</v>
      </c>
      <c r="E36" s="62">
        <v>41495304</v>
      </c>
      <c r="F36" s="63">
        <v>3.3159060000000004E-2</v>
      </c>
    </row>
    <row r="37" spans="1:6" x14ac:dyDescent="0.2">
      <c r="A37" s="61" t="s">
        <v>483</v>
      </c>
      <c r="B37" t="s">
        <v>484</v>
      </c>
      <c r="C37" s="62">
        <v>14464836</v>
      </c>
      <c r="D37" s="62">
        <v>0</v>
      </c>
      <c r="E37" s="62">
        <v>14464836</v>
      </c>
      <c r="F37" s="63">
        <v>0</v>
      </c>
    </row>
    <row r="38" spans="1:6" x14ac:dyDescent="0.2">
      <c r="A38" s="61" t="s">
        <v>485</v>
      </c>
      <c r="B38" t="s">
        <v>389</v>
      </c>
      <c r="C38" s="62">
        <v>49419116.68</v>
      </c>
      <c r="D38" s="62">
        <v>53411619.144699998</v>
      </c>
      <c r="E38" s="62">
        <v>-3992502.4646999999</v>
      </c>
      <c r="F38" s="63">
        <v>-7.4749700000000002E-2</v>
      </c>
    </row>
    <row r="39" spans="1:6" x14ac:dyDescent="0.2">
      <c r="A39" s="61" t="s">
        <v>486</v>
      </c>
      <c r="B39" t="s">
        <v>487</v>
      </c>
      <c r="C39" s="62">
        <v>14687410</v>
      </c>
      <c r="D39" s="62">
        <v>14572459</v>
      </c>
      <c r="E39" s="62">
        <v>114951</v>
      </c>
      <c r="F39" s="63">
        <v>7.8882399999999995E-3</v>
      </c>
    </row>
    <row r="40" spans="1:6" x14ac:dyDescent="0.2">
      <c r="A40" s="61" t="s">
        <v>488</v>
      </c>
      <c r="B40" t="s">
        <v>489</v>
      </c>
      <c r="C40" s="62">
        <v>9119736</v>
      </c>
      <c r="D40" s="62">
        <v>9939994</v>
      </c>
      <c r="E40" s="62">
        <v>-820258</v>
      </c>
      <c r="F40" s="63">
        <v>-8.2520980000000008E-2</v>
      </c>
    </row>
    <row r="41" spans="1:6" x14ac:dyDescent="0.2">
      <c r="A41" s="61" t="s">
        <v>490</v>
      </c>
      <c r="B41" t="s">
        <v>491</v>
      </c>
      <c r="C41" s="62">
        <v>341568306</v>
      </c>
      <c r="D41" s="62">
        <v>322425200</v>
      </c>
      <c r="E41" s="62">
        <v>19143106</v>
      </c>
      <c r="F41" s="63">
        <v>5.937224E-2</v>
      </c>
    </row>
    <row r="42" spans="1:6" x14ac:dyDescent="0.2">
      <c r="A42" s="61" t="s">
        <v>492</v>
      </c>
      <c r="B42" t="s">
        <v>493</v>
      </c>
      <c r="C42" s="62">
        <v>54107700</v>
      </c>
      <c r="D42" s="62">
        <v>51087200</v>
      </c>
      <c r="E42" s="62">
        <v>3020500</v>
      </c>
      <c r="F42" s="63">
        <v>5.9124400000000001E-2</v>
      </c>
    </row>
    <row r="43" spans="1:6" x14ac:dyDescent="0.2">
      <c r="A43" s="61" t="s">
        <v>494</v>
      </c>
      <c r="B43" t="s">
        <v>495</v>
      </c>
      <c r="C43" s="62">
        <v>111412657</v>
      </c>
      <c r="D43" s="62">
        <v>106875900</v>
      </c>
      <c r="E43" s="62">
        <v>4536757</v>
      </c>
      <c r="F43" s="63">
        <v>4.244883E-2</v>
      </c>
    </row>
    <row r="44" spans="1:6" x14ac:dyDescent="0.2">
      <c r="A44" s="61" t="s">
        <v>496</v>
      </c>
      <c r="B44" t="s">
        <v>497</v>
      </c>
      <c r="C44" s="62">
        <v>14129300</v>
      </c>
      <c r="D44" s="62">
        <v>13687600</v>
      </c>
      <c r="E44" s="62">
        <v>441700</v>
      </c>
      <c r="F44" s="63">
        <v>3.227008E-2</v>
      </c>
    </row>
    <row r="45" spans="1:6" x14ac:dyDescent="0.2">
      <c r="A45" s="61" t="s">
        <v>498</v>
      </c>
      <c r="B45" t="s">
        <v>499</v>
      </c>
      <c r="C45" s="62">
        <v>86971809</v>
      </c>
      <c r="D45" s="62">
        <v>0</v>
      </c>
      <c r="E45" s="62">
        <v>86971809</v>
      </c>
      <c r="F45" s="63">
        <v>0</v>
      </c>
    </row>
    <row r="46" spans="1:6" x14ac:dyDescent="0.2">
      <c r="A46" s="61" t="s">
        <v>500</v>
      </c>
      <c r="B46" t="s">
        <v>501</v>
      </c>
      <c r="C46" s="62">
        <v>74946840</v>
      </c>
      <c r="D46" s="62">
        <v>150774500</v>
      </c>
      <c r="E46" s="62">
        <v>-75827660</v>
      </c>
      <c r="F46" s="63">
        <v>-0.50292097999999996</v>
      </c>
    </row>
    <row r="47" spans="1:6" x14ac:dyDescent="0.2">
      <c r="A47" s="61" t="s">
        <v>502</v>
      </c>
      <c r="B47" t="s">
        <v>503</v>
      </c>
      <c r="C47" s="62">
        <v>68559800</v>
      </c>
      <c r="D47" s="62">
        <v>63914600</v>
      </c>
      <c r="E47" s="62">
        <v>4645200</v>
      </c>
      <c r="F47" s="63">
        <v>7.2678229999999996E-2</v>
      </c>
    </row>
    <row r="48" spans="1:6" x14ac:dyDescent="0.2">
      <c r="A48" s="61" t="s">
        <v>504</v>
      </c>
      <c r="B48" t="s">
        <v>505</v>
      </c>
      <c r="C48" s="62">
        <v>40586700</v>
      </c>
      <c r="D48" s="62">
        <v>38319000</v>
      </c>
      <c r="E48" s="62">
        <v>2267700</v>
      </c>
      <c r="F48" s="63">
        <v>5.9179519999999999E-2</v>
      </c>
    </row>
    <row r="49" spans="1:6" x14ac:dyDescent="0.2">
      <c r="A49" s="61" t="s">
        <v>506</v>
      </c>
      <c r="B49" t="s">
        <v>507</v>
      </c>
      <c r="C49" s="62">
        <v>27973100</v>
      </c>
      <c r="D49" s="62">
        <v>6403900</v>
      </c>
      <c r="E49" s="62">
        <v>21569200</v>
      </c>
      <c r="F49" s="63">
        <v>3.3681350399999999</v>
      </c>
    </row>
    <row r="50" spans="1:6" x14ac:dyDescent="0.2">
      <c r="A50" s="61" t="s">
        <v>508</v>
      </c>
      <c r="B50" t="s">
        <v>509</v>
      </c>
      <c r="C50" s="62">
        <v>0</v>
      </c>
      <c r="D50" s="62">
        <v>6403900</v>
      </c>
      <c r="E50" s="62">
        <v>-6403900</v>
      </c>
      <c r="F50" s="63">
        <v>-1</v>
      </c>
    </row>
    <row r="51" spans="1:6" x14ac:dyDescent="0.2">
      <c r="A51" s="61" t="s">
        <v>510</v>
      </c>
      <c r="B51" t="s">
        <v>511</v>
      </c>
      <c r="C51" s="62">
        <v>0</v>
      </c>
      <c r="D51" s="62">
        <v>12787800</v>
      </c>
      <c r="E51" s="62">
        <v>-12787800</v>
      </c>
      <c r="F51" s="63">
        <v>-1</v>
      </c>
    </row>
    <row r="52" spans="1:6" x14ac:dyDescent="0.2">
      <c r="A52" s="61" t="s">
        <v>512</v>
      </c>
      <c r="B52" t="s">
        <v>513</v>
      </c>
      <c r="C52" s="62">
        <v>374433608</v>
      </c>
      <c r="D52" s="62">
        <v>374538871.3276</v>
      </c>
      <c r="E52" s="62">
        <v>-105263.3276</v>
      </c>
      <c r="F52" s="63">
        <v>-2.8105000000000003E-4</v>
      </c>
    </row>
    <row r="53" spans="1:6" x14ac:dyDescent="0.2">
      <c r="A53" s="61" t="s">
        <v>514</v>
      </c>
      <c r="B53" t="s">
        <v>381</v>
      </c>
      <c r="C53" s="62">
        <v>0</v>
      </c>
      <c r="D53" s="62">
        <v>59232966.421099998</v>
      </c>
      <c r="E53" s="62">
        <v>-59232966.421099998</v>
      </c>
      <c r="F53" s="63">
        <v>-1</v>
      </c>
    </row>
    <row r="54" spans="1:6" x14ac:dyDescent="0.2">
      <c r="A54" s="61" t="s">
        <v>515</v>
      </c>
      <c r="B54" t="s">
        <v>377</v>
      </c>
      <c r="C54" s="62">
        <v>124817221</v>
      </c>
      <c r="D54" s="62">
        <v>97853620.830599993</v>
      </c>
      <c r="E54" s="62">
        <v>26963600.169399999</v>
      </c>
      <c r="F54" s="63">
        <v>0.27555035999999999</v>
      </c>
    </row>
    <row r="55" spans="1:6" x14ac:dyDescent="0.2">
      <c r="A55" s="61" t="s">
        <v>516</v>
      </c>
      <c r="B55" t="s">
        <v>517</v>
      </c>
      <c r="C55" s="62">
        <v>7375247</v>
      </c>
      <c r="D55" s="62">
        <v>11873761.2315</v>
      </c>
      <c r="E55" s="62">
        <v>-4498514.2314999998</v>
      </c>
      <c r="F55" s="63">
        <v>-0.37886176999999999</v>
      </c>
    </row>
    <row r="56" spans="1:6" x14ac:dyDescent="0.2">
      <c r="A56" s="61" t="s">
        <v>518</v>
      </c>
      <c r="B56" t="s">
        <v>383</v>
      </c>
      <c r="C56" s="62">
        <v>70811873</v>
      </c>
      <c r="D56" s="62">
        <v>56992107.431299999</v>
      </c>
      <c r="E56" s="62">
        <v>13819765.568700001</v>
      </c>
      <c r="F56" s="63">
        <v>0.2424856</v>
      </c>
    </row>
    <row r="57" spans="1:6" x14ac:dyDescent="0.2">
      <c r="A57" s="61" t="s">
        <v>519</v>
      </c>
      <c r="B57" t="s">
        <v>387</v>
      </c>
      <c r="C57" s="62">
        <v>115074104</v>
      </c>
      <c r="D57" s="62">
        <v>99584960.772</v>
      </c>
      <c r="E57" s="62">
        <v>15489143.228</v>
      </c>
      <c r="F57" s="63">
        <v>0.15553697</v>
      </c>
    </row>
    <row r="58" spans="1:6" x14ac:dyDescent="0.2">
      <c r="A58" s="61" t="s">
        <v>520</v>
      </c>
      <c r="B58" t="s">
        <v>385</v>
      </c>
      <c r="C58" s="62">
        <v>56355163</v>
      </c>
      <c r="D58" s="62">
        <v>49001454.641099997</v>
      </c>
      <c r="E58" s="62">
        <v>7353708.3589000003</v>
      </c>
      <c r="F58" s="63">
        <v>0.15007123</v>
      </c>
    </row>
    <row r="59" spans="1:6" x14ac:dyDescent="0.2">
      <c r="A59" s="61" t="s">
        <v>521</v>
      </c>
      <c r="B59" t="s">
        <v>522</v>
      </c>
      <c r="C59" s="62">
        <v>739544541</v>
      </c>
      <c r="D59" s="62">
        <v>450340443.19999999</v>
      </c>
      <c r="E59" s="62">
        <v>289204097.80000001</v>
      </c>
      <c r="F59" s="63">
        <v>0.64218993000000002</v>
      </c>
    </row>
    <row r="60" spans="1:6" x14ac:dyDescent="0.2">
      <c r="A60" s="61" t="s">
        <v>523</v>
      </c>
      <c r="B60" t="s">
        <v>524</v>
      </c>
      <c r="C60" s="62">
        <v>104373333</v>
      </c>
      <c r="D60" s="62">
        <v>0</v>
      </c>
      <c r="E60" s="62">
        <v>104373333</v>
      </c>
      <c r="F60" s="63">
        <v>0</v>
      </c>
    </row>
    <row r="61" spans="1:6" x14ac:dyDescent="0.2">
      <c r="A61" s="61" t="s">
        <v>525</v>
      </c>
      <c r="B61" t="s">
        <v>334</v>
      </c>
      <c r="C61" s="62">
        <v>535416000</v>
      </c>
      <c r="D61" s="62">
        <v>352200000</v>
      </c>
      <c r="E61" s="62">
        <v>183216000</v>
      </c>
      <c r="F61" s="63">
        <v>0.52020443000000005</v>
      </c>
    </row>
    <row r="62" spans="1:6" x14ac:dyDescent="0.2">
      <c r="A62" s="61" t="s">
        <v>526</v>
      </c>
      <c r="B62" t="s">
        <v>527</v>
      </c>
      <c r="C62" s="62">
        <v>92551907</v>
      </c>
      <c r="D62" s="62">
        <v>95435660</v>
      </c>
      <c r="E62" s="62">
        <v>-2883753</v>
      </c>
      <c r="F62" s="63">
        <v>-3.0216719999999999E-2</v>
      </c>
    </row>
    <row r="63" spans="1:6" x14ac:dyDescent="0.2">
      <c r="A63" s="61" t="s">
        <v>528</v>
      </c>
      <c r="B63" t="s">
        <v>529</v>
      </c>
      <c r="C63" s="62">
        <v>7203301</v>
      </c>
      <c r="D63" s="62">
        <v>2704783.2</v>
      </c>
      <c r="E63" s="62">
        <v>4498517.8</v>
      </c>
      <c r="F63" s="63">
        <v>1.6631713000000001</v>
      </c>
    </row>
    <row r="64" spans="1:6" x14ac:dyDescent="0.2">
      <c r="A64" s="61" t="s">
        <v>530</v>
      </c>
      <c r="B64" t="s">
        <v>531</v>
      </c>
      <c r="C64" s="62">
        <v>935927669.74000001</v>
      </c>
      <c r="D64" s="62">
        <v>2627892704.1999998</v>
      </c>
      <c r="E64" s="62">
        <v>-1691965034.46</v>
      </c>
      <c r="F64" s="63">
        <v>-0.64384859999999999</v>
      </c>
    </row>
    <row r="65" spans="1:6" x14ac:dyDescent="0.2">
      <c r="A65" s="61" t="s">
        <v>532</v>
      </c>
      <c r="B65" t="s">
        <v>533</v>
      </c>
      <c r="C65" s="62">
        <v>42167900</v>
      </c>
      <c r="D65" s="62">
        <v>0</v>
      </c>
      <c r="E65" s="62">
        <v>42167900</v>
      </c>
      <c r="F65" s="63">
        <v>0</v>
      </c>
    </row>
    <row r="66" spans="1:6" x14ac:dyDescent="0.2">
      <c r="A66" s="61" t="s">
        <v>534</v>
      </c>
      <c r="B66" t="s">
        <v>535</v>
      </c>
      <c r="C66" s="62">
        <v>0</v>
      </c>
      <c r="D66" s="62">
        <v>34136045</v>
      </c>
      <c r="E66" s="62">
        <v>-34136045</v>
      </c>
      <c r="F66" s="63">
        <v>-1</v>
      </c>
    </row>
    <row r="67" spans="1:6" x14ac:dyDescent="0.2">
      <c r="A67" s="61" t="s">
        <v>536</v>
      </c>
      <c r="B67" t="s">
        <v>537</v>
      </c>
      <c r="C67" s="62">
        <v>85265021</v>
      </c>
      <c r="D67" s="62">
        <v>119159921.39</v>
      </c>
      <c r="E67" s="62">
        <v>-33894900.390000001</v>
      </c>
      <c r="F67" s="63">
        <v>-0.28444882999999999</v>
      </c>
    </row>
    <row r="68" spans="1:6" x14ac:dyDescent="0.2">
      <c r="A68" s="61" t="s">
        <v>538</v>
      </c>
      <c r="B68" t="s">
        <v>155</v>
      </c>
      <c r="C68" s="62">
        <v>37199062</v>
      </c>
      <c r="D68" s="62">
        <v>67422617.560000002</v>
      </c>
      <c r="E68" s="62">
        <v>-30223555.559999999</v>
      </c>
      <c r="F68" s="63">
        <v>-0.44827028000000002</v>
      </c>
    </row>
    <row r="69" spans="1:6" x14ac:dyDescent="0.2">
      <c r="A69" s="61" t="s">
        <v>539</v>
      </c>
      <c r="B69" t="s">
        <v>540</v>
      </c>
      <c r="C69" s="62">
        <v>32738495</v>
      </c>
      <c r="D69" s="62">
        <v>8880921.3399999999</v>
      </c>
      <c r="E69" s="62">
        <v>23857573.66</v>
      </c>
      <c r="F69" s="63">
        <v>2.6863849800000001</v>
      </c>
    </row>
    <row r="70" spans="1:6" x14ac:dyDescent="0.2">
      <c r="A70" s="61" t="s">
        <v>541</v>
      </c>
      <c r="B70" t="s">
        <v>542</v>
      </c>
      <c r="C70" s="62">
        <v>30227674.079999998</v>
      </c>
      <c r="D70" s="62">
        <v>109235557.42</v>
      </c>
      <c r="E70" s="62">
        <v>-79007883.340000004</v>
      </c>
      <c r="F70" s="63">
        <v>-0.72327989999999998</v>
      </c>
    </row>
    <row r="71" spans="1:6" x14ac:dyDescent="0.2">
      <c r="A71" s="61" t="s">
        <v>543</v>
      </c>
      <c r="B71" t="s">
        <v>366</v>
      </c>
      <c r="C71" s="62">
        <v>69051619</v>
      </c>
      <c r="D71" s="62">
        <v>53085363</v>
      </c>
      <c r="E71" s="62">
        <v>15966256</v>
      </c>
      <c r="F71" s="63">
        <v>0.30076569000000003</v>
      </c>
    </row>
    <row r="72" spans="1:6" x14ac:dyDescent="0.2">
      <c r="A72" s="61" t="s">
        <v>544</v>
      </c>
      <c r="B72" t="s">
        <v>338</v>
      </c>
      <c r="C72" s="62">
        <v>0</v>
      </c>
      <c r="D72" s="62">
        <v>35874999</v>
      </c>
      <c r="E72" s="62">
        <v>-35874999</v>
      </c>
      <c r="F72" s="63">
        <v>-1</v>
      </c>
    </row>
    <row r="73" spans="1:6" x14ac:dyDescent="0.2">
      <c r="A73" s="61" t="s">
        <v>545</v>
      </c>
      <c r="B73" t="s">
        <v>546</v>
      </c>
      <c r="C73" s="62">
        <v>6993384</v>
      </c>
      <c r="D73" s="62">
        <v>3781785</v>
      </c>
      <c r="E73" s="62">
        <v>3211599</v>
      </c>
      <c r="F73" s="63">
        <v>0.84922834000000003</v>
      </c>
    </row>
    <row r="74" spans="1:6" x14ac:dyDescent="0.2">
      <c r="A74" s="61" t="s">
        <v>547</v>
      </c>
      <c r="B74" t="s">
        <v>548</v>
      </c>
      <c r="C74" s="62">
        <v>12018061</v>
      </c>
      <c r="D74" s="62">
        <v>103915291</v>
      </c>
      <c r="E74" s="62">
        <v>-91897230</v>
      </c>
      <c r="F74" s="63">
        <v>-0.88434752000000005</v>
      </c>
    </row>
    <row r="75" spans="1:6" x14ac:dyDescent="0.2">
      <c r="A75" s="61" t="s">
        <v>549</v>
      </c>
      <c r="B75" t="s">
        <v>550</v>
      </c>
      <c r="C75" s="62">
        <v>395600</v>
      </c>
      <c r="D75" s="62">
        <v>0</v>
      </c>
      <c r="E75" s="62">
        <v>395600</v>
      </c>
      <c r="F75" s="63">
        <v>0</v>
      </c>
    </row>
    <row r="76" spans="1:6" x14ac:dyDescent="0.2">
      <c r="A76" s="61" t="s">
        <v>551</v>
      </c>
      <c r="B76" t="s">
        <v>552</v>
      </c>
      <c r="C76" s="62">
        <v>3686500</v>
      </c>
      <c r="D76" s="62">
        <v>2584300</v>
      </c>
      <c r="E76" s="62">
        <v>1102200</v>
      </c>
      <c r="F76" s="63">
        <v>0.42649847000000002</v>
      </c>
    </row>
    <row r="77" spans="1:6" x14ac:dyDescent="0.2">
      <c r="A77" s="61" t="s">
        <v>553</v>
      </c>
      <c r="B77" t="s">
        <v>554</v>
      </c>
      <c r="C77" s="62">
        <v>78670688.560000002</v>
      </c>
      <c r="D77" s="62">
        <v>0</v>
      </c>
      <c r="E77" s="62">
        <v>78670688.560000002</v>
      </c>
      <c r="F77" s="63">
        <v>0</v>
      </c>
    </row>
    <row r="78" spans="1:6" x14ac:dyDescent="0.2">
      <c r="A78" s="61" t="s">
        <v>555</v>
      </c>
      <c r="B78" t="s">
        <v>556</v>
      </c>
      <c r="C78" s="62">
        <v>2898781</v>
      </c>
      <c r="D78" s="62">
        <v>2118436</v>
      </c>
      <c r="E78" s="62">
        <v>780345</v>
      </c>
      <c r="F78" s="63">
        <v>0.36835901999999998</v>
      </c>
    </row>
    <row r="79" spans="1:6" x14ac:dyDescent="0.2">
      <c r="A79" s="61" t="s">
        <v>557</v>
      </c>
      <c r="B79" t="s">
        <v>558</v>
      </c>
      <c r="C79" s="62">
        <v>450000000</v>
      </c>
      <c r="D79" s="62">
        <v>746924470.5</v>
      </c>
      <c r="E79" s="62">
        <v>-296924470.5</v>
      </c>
      <c r="F79" s="63">
        <v>-0.39752945000000001</v>
      </c>
    </row>
    <row r="80" spans="1:6" x14ac:dyDescent="0.2">
      <c r="A80" s="61" t="s">
        <v>559</v>
      </c>
      <c r="B80" t="s">
        <v>441</v>
      </c>
      <c r="C80" s="62">
        <v>0</v>
      </c>
      <c r="D80" s="62">
        <v>22757364</v>
      </c>
      <c r="E80" s="62">
        <v>-22757364</v>
      </c>
      <c r="F80" s="63">
        <v>-1</v>
      </c>
    </row>
    <row r="81" spans="1:6" x14ac:dyDescent="0.2">
      <c r="A81" s="61" t="s">
        <v>560</v>
      </c>
      <c r="B81" t="s">
        <v>561</v>
      </c>
      <c r="C81" s="62">
        <v>35005781</v>
      </c>
      <c r="D81" s="62">
        <v>9058892.1999999993</v>
      </c>
      <c r="E81" s="62">
        <v>25946888.800000001</v>
      </c>
      <c r="F81" s="63">
        <v>2.8642452299999999</v>
      </c>
    </row>
    <row r="82" spans="1:6" x14ac:dyDescent="0.2">
      <c r="A82" s="61" t="s">
        <v>562</v>
      </c>
      <c r="B82" t="s">
        <v>563</v>
      </c>
      <c r="C82" s="62">
        <v>1116424</v>
      </c>
      <c r="D82" s="62">
        <v>100229673</v>
      </c>
      <c r="E82" s="62">
        <v>-99113249</v>
      </c>
      <c r="F82" s="63">
        <v>-0.98886134000000003</v>
      </c>
    </row>
    <row r="83" spans="1:6" x14ac:dyDescent="0.2">
      <c r="A83" s="61" t="s">
        <v>564</v>
      </c>
      <c r="B83" t="s">
        <v>336</v>
      </c>
      <c r="C83" s="62">
        <v>31013020</v>
      </c>
      <c r="D83" s="62">
        <v>1204420604.25</v>
      </c>
      <c r="E83" s="62">
        <v>-1173407584.25</v>
      </c>
      <c r="F83" s="63">
        <v>-0.97425066999999999</v>
      </c>
    </row>
    <row r="84" spans="1:6" x14ac:dyDescent="0.2">
      <c r="A84" s="61" t="s">
        <v>565</v>
      </c>
      <c r="B84" t="s">
        <v>566</v>
      </c>
      <c r="C84" s="62">
        <v>17479659.100000001</v>
      </c>
      <c r="D84" s="62">
        <v>4306463.54</v>
      </c>
      <c r="E84" s="62">
        <v>13173195.560000001</v>
      </c>
      <c r="F84" s="63">
        <v>3.0589358199999999</v>
      </c>
    </row>
    <row r="85" spans="1:6" x14ac:dyDescent="0.2">
      <c r="A85" s="61" t="s">
        <v>567</v>
      </c>
      <c r="B85" t="s">
        <v>568</v>
      </c>
      <c r="C85" s="62">
        <v>39548073</v>
      </c>
      <c r="D85" s="62">
        <v>66261504.369999997</v>
      </c>
      <c r="E85" s="62">
        <v>-26713431.370000001</v>
      </c>
      <c r="F85" s="63">
        <v>-0.4031516</v>
      </c>
    </row>
    <row r="86" spans="1:6" x14ac:dyDescent="0.2">
      <c r="A86" s="61" t="s">
        <v>569</v>
      </c>
      <c r="B86" t="s">
        <v>570</v>
      </c>
      <c r="C86" s="62">
        <v>39147921</v>
      </c>
      <c r="D86" s="62">
        <v>58721844</v>
      </c>
      <c r="E86" s="62">
        <v>-19573923</v>
      </c>
      <c r="F86" s="63">
        <v>-0.33333290999999998</v>
      </c>
    </row>
    <row r="87" spans="1:6" x14ac:dyDescent="0.2">
      <c r="A87" s="61" t="s">
        <v>571</v>
      </c>
      <c r="B87" t="s">
        <v>352</v>
      </c>
      <c r="C87" s="62">
        <v>0</v>
      </c>
      <c r="D87" s="62">
        <v>28647</v>
      </c>
      <c r="E87" s="62">
        <v>-28647</v>
      </c>
      <c r="F87" s="63">
        <v>-1</v>
      </c>
    </row>
    <row r="88" spans="1:6" x14ac:dyDescent="0.2">
      <c r="A88" s="61" t="s">
        <v>572</v>
      </c>
      <c r="B88" t="s">
        <v>573</v>
      </c>
      <c r="C88" s="62">
        <v>48952</v>
      </c>
      <c r="D88" s="62">
        <v>0</v>
      </c>
      <c r="E88" s="62">
        <v>48952</v>
      </c>
      <c r="F88" s="63">
        <v>0</v>
      </c>
    </row>
    <row r="89" spans="1:6" x14ac:dyDescent="0.2">
      <c r="A89" s="61" t="s">
        <v>574</v>
      </c>
      <c r="B89" t="s">
        <v>575</v>
      </c>
      <c r="C89" s="62">
        <v>264000</v>
      </c>
      <c r="D89" s="62">
        <v>0</v>
      </c>
      <c r="E89" s="62">
        <v>264000</v>
      </c>
      <c r="F89" s="63">
        <v>0</v>
      </c>
    </row>
    <row r="90" spans="1:6" x14ac:dyDescent="0.2">
      <c r="A90" s="61" t="s">
        <v>576</v>
      </c>
      <c r="B90" t="s">
        <v>577</v>
      </c>
      <c r="C90" s="62">
        <v>87200</v>
      </c>
      <c r="D90" s="62">
        <v>7511013.3700000001</v>
      </c>
      <c r="E90" s="62">
        <v>-7423813.3700000001</v>
      </c>
      <c r="F90" s="63">
        <v>-0.98839038000000001</v>
      </c>
    </row>
    <row r="91" spans="1:6" x14ac:dyDescent="0.2">
      <c r="A91" s="61" t="s">
        <v>578</v>
      </c>
      <c r="B91" t="s">
        <v>579</v>
      </c>
      <c r="C91" s="62">
        <v>6229884253.29</v>
      </c>
      <c r="D91" s="62">
        <v>1821010118.9052999</v>
      </c>
      <c r="E91" s="62">
        <v>4408874134.3846998</v>
      </c>
      <c r="F91" s="63">
        <v>2.4211145699999999</v>
      </c>
    </row>
    <row r="92" spans="1:6" x14ac:dyDescent="0.2">
      <c r="A92" s="61" t="s">
        <v>580</v>
      </c>
      <c r="B92" t="s">
        <v>480</v>
      </c>
      <c r="C92" s="62">
        <v>154380253.61000001</v>
      </c>
      <c r="D92" s="62">
        <v>133600749.4383</v>
      </c>
      <c r="E92" s="62">
        <v>20779504.171700001</v>
      </c>
      <c r="F92" s="63">
        <v>0.15553433999999999</v>
      </c>
    </row>
    <row r="93" spans="1:6" x14ac:dyDescent="0.2">
      <c r="A93" s="61" t="s">
        <v>581</v>
      </c>
      <c r="B93" t="s">
        <v>482</v>
      </c>
      <c r="C93" s="62">
        <v>137433254</v>
      </c>
      <c r="D93" s="62">
        <v>115239151</v>
      </c>
      <c r="E93" s="62">
        <v>22194103</v>
      </c>
      <c r="F93" s="63">
        <v>0.19259169000000001</v>
      </c>
    </row>
    <row r="94" spans="1:6" x14ac:dyDescent="0.2">
      <c r="A94" s="61" t="s">
        <v>582</v>
      </c>
      <c r="B94" t="s">
        <v>389</v>
      </c>
      <c r="C94" s="62">
        <v>173547.61000000002</v>
      </c>
      <c r="D94" s="62">
        <v>5040811.4382999996</v>
      </c>
      <c r="E94" s="62">
        <v>-4867263.8283000002</v>
      </c>
      <c r="F94" s="63">
        <v>-0.96557148999999998</v>
      </c>
    </row>
    <row r="95" spans="1:6" x14ac:dyDescent="0.2">
      <c r="A95" s="61" t="s">
        <v>583</v>
      </c>
      <c r="B95" t="s">
        <v>487</v>
      </c>
      <c r="C95" s="62">
        <v>10353314</v>
      </c>
      <c r="D95" s="62">
        <v>7924288</v>
      </c>
      <c r="E95" s="62">
        <v>2429026</v>
      </c>
      <c r="F95" s="63">
        <v>0.30652923999999998</v>
      </c>
    </row>
    <row r="96" spans="1:6" x14ac:dyDescent="0.2">
      <c r="A96" s="61" t="s">
        <v>584</v>
      </c>
      <c r="B96" t="s">
        <v>489</v>
      </c>
      <c r="C96" s="62">
        <v>6420138</v>
      </c>
      <c r="D96" s="62">
        <v>5396499</v>
      </c>
      <c r="E96" s="62">
        <v>1023639</v>
      </c>
      <c r="F96" s="63">
        <v>0.18968576000000001</v>
      </c>
    </row>
    <row r="97" spans="1:6" x14ac:dyDescent="0.2">
      <c r="A97" s="61" t="s">
        <v>585</v>
      </c>
      <c r="B97" t="s">
        <v>586</v>
      </c>
      <c r="C97" s="62">
        <v>119314028</v>
      </c>
      <c r="D97" s="62">
        <v>131328236.3468</v>
      </c>
      <c r="E97" s="62">
        <v>-12014208.346799999</v>
      </c>
      <c r="F97" s="63">
        <v>-9.1482290000000008E-2</v>
      </c>
    </row>
    <row r="98" spans="1:6" x14ac:dyDescent="0.2">
      <c r="A98" s="61" t="s">
        <v>587</v>
      </c>
      <c r="B98" t="s">
        <v>588</v>
      </c>
      <c r="C98" s="62">
        <v>119314028</v>
      </c>
      <c r="D98" s="62">
        <v>131328236.3468</v>
      </c>
      <c r="E98" s="62">
        <v>-12014208.346799999</v>
      </c>
      <c r="F98" s="63">
        <v>-9.1482290000000008E-2</v>
      </c>
    </row>
    <row r="99" spans="1:6" x14ac:dyDescent="0.2">
      <c r="A99" s="61" t="s">
        <v>589</v>
      </c>
      <c r="B99" t="s">
        <v>491</v>
      </c>
      <c r="C99" s="62">
        <v>45769592</v>
      </c>
      <c r="D99" s="62">
        <v>33463100</v>
      </c>
      <c r="E99" s="62">
        <v>12306492</v>
      </c>
      <c r="F99" s="63">
        <v>0.36776306000000003</v>
      </c>
    </row>
    <row r="100" spans="1:6" x14ac:dyDescent="0.2">
      <c r="A100" s="61" t="s">
        <v>590</v>
      </c>
      <c r="B100" t="s">
        <v>493</v>
      </c>
      <c r="C100" s="62">
        <v>7113400</v>
      </c>
      <c r="D100" s="62">
        <v>5023400</v>
      </c>
      <c r="E100" s="62">
        <v>2090000</v>
      </c>
      <c r="F100" s="63">
        <v>0.41605287000000002</v>
      </c>
    </row>
    <row r="101" spans="1:6" x14ac:dyDescent="0.2">
      <c r="A101" s="61" t="s">
        <v>591</v>
      </c>
      <c r="B101" t="s">
        <v>495</v>
      </c>
      <c r="C101" s="62">
        <v>16847942</v>
      </c>
      <c r="D101" s="62">
        <v>10674300</v>
      </c>
      <c r="E101" s="62">
        <v>6173642</v>
      </c>
      <c r="F101" s="63">
        <v>0.57836505000000005</v>
      </c>
    </row>
    <row r="102" spans="1:6" x14ac:dyDescent="0.2">
      <c r="A102" s="61" t="s">
        <v>592</v>
      </c>
      <c r="B102" t="s">
        <v>497</v>
      </c>
      <c r="C102" s="62">
        <v>2675600</v>
      </c>
      <c r="D102" s="62">
        <v>2700300</v>
      </c>
      <c r="E102" s="62">
        <v>-24700</v>
      </c>
      <c r="F102" s="63">
        <v>-9.1471299999999998E-3</v>
      </c>
    </row>
    <row r="103" spans="1:6" x14ac:dyDescent="0.2">
      <c r="A103" s="61" t="s">
        <v>593</v>
      </c>
      <c r="B103" t="s">
        <v>499</v>
      </c>
      <c r="C103" s="62">
        <v>8945209</v>
      </c>
      <c r="D103" s="62">
        <v>0</v>
      </c>
      <c r="E103" s="62">
        <v>8945209</v>
      </c>
      <c r="F103" s="63">
        <v>0</v>
      </c>
    </row>
    <row r="104" spans="1:6" x14ac:dyDescent="0.2">
      <c r="A104" s="61" t="s">
        <v>594</v>
      </c>
      <c r="B104" t="s">
        <v>501</v>
      </c>
      <c r="C104" s="62">
        <v>10187441</v>
      </c>
      <c r="D104" s="62">
        <v>15065100</v>
      </c>
      <c r="E104" s="62">
        <v>-4877659</v>
      </c>
      <c r="F104" s="63">
        <v>-0.32377210000000001</v>
      </c>
    </row>
    <row r="105" spans="1:6" x14ac:dyDescent="0.2">
      <c r="A105" s="61" t="s">
        <v>595</v>
      </c>
      <c r="B105" t="s">
        <v>503</v>
      </c>
      <c r="C105" s="62">
        <v>7982300</v>
      </c>
      <c r="D105" s="62">
        <v>6296900</v>
      </c>
      <c r="E105" s="62">
        <v>1685400</v>
      </c>
      <c r="F105" s="63">
        <v>0.26765550999999999</v>
      </c>
    </row>
    <row r="106" spans="1:6" x14ac:dyDescent="0.2">
      <c r="A106" s="61" t="s">
        <v>596</v>
      </c>
      <c r="B106" t="s">
        <v>505</v>
      </c>
      <c r="C106" s="62">
        <v>5335800</v>
      </c>
      <c r="D106" s="62">
        <v>3768100</v>
      </c>
      <c r="E106" s="62">
        <v>1567700</v>
      </c>
      <c r="F106" s="63">
        <v>0.41604521999999999</v>
      </c>
    </row>
    <row r="107" spans="1:6" x14ac:dyDescent="0.2">
      <c r="A107" s="61" t="s">
        <v>597</v>
      </c>
      <c r="B107" t="s">
        <v>507</v>
      </c>
      <c r="C107" s="62">
        <v>2646500</v>
      </c>
      <c r="D107" s="62">
        <v>633700</v>
      </c>
      <c r="E107" s="62">
        <v>2012800</v>
      </c>
      <c r="F107" s="63">
        <v>3.17626637</v>
      </c>
    </row>
    <row r="108" spans="1:6" x14ac:dyDescent="0.2">
      <c r="A108" s="61" t="s">
        <v>598</v>
      </c>
      <c r="B108" t="s">
        <v>599</v>
      </c>
      <c r="C108" s="62">
        <v>0</v>
      </c>
      <c r="D108" s="62">
        <v>633700</v>
      </c>
      <c r="E108" s="62">
        <v>-633700</v>
      </c>
      <c r="F108" s="63">
        <v>-1</v>
      </c>
    </row>
    <row r="109" spans="1:6" x14ac:dyDescent="0.2">
      <c r="A109" s="61" t="s">
        <v>600</v>
      </c>
      <c r="B109" t="s">
        <v>601</v>
      </c>
      <c r="C109" s="62">
        <v>0</v>
      </c>
      <c r="D109" s="62">
        <v>1261400</v>
      </c>
      <c r="E109" s="62">
        <v>-1261400</v>
      </c>
      <c r="F109" s="63">
        <v>-1</v>
      </c>
    </row>
    <row r="110" spans="1:6" x14ac:dyDescent="0.2">
      <c r="A110" s="61" t="s">
        <v>602</v>
      </c>
      <c r="B110" t="s">
        <v>513</v>
      </c>
      <c r="C110" s="62">
        <v>876736</v>
      </c>
      <c r="D110" s="62">
        <v>39126610.180200003</v>
      </c>
      <c r="E110" s="62">
        <v>-38249874.180200003</v>
      </c>
      <c r="F110" s="63">
        <v>-0.97759233000000001</v>
      </c>
    </row>
    <row r="111" spans="1:6" x14ac:dyDescent="0.2">
      <c r="A111" s="61" t="s">
        <v>603</v>
      </c>
      <c r="B111" t="s">
        <v>381</v>
      </c>
      <c r="C111" s="62">
        <v>0</v>
      </c>
      <c r="D111" s="62">
        <v>5386923.4901999999</v>
      </c>
      <c r="E111" s="62">
        <v>-5386923.4901999999</v>
      </c>
      <c r="F111" s="63">
        <v>-1</v>
      </c>
    </row>
    <row r="112" spans="1:6" x14ac:dyDescent="0.2">
      <c r="A112" s="61" t="s">
        <v>604</v>
      </c>
      <c r="B112" t="s">
        <v>377</v>
      </c>
      <c r="C112" s="62">
        <v>288466</v>
      </c>
      <c r="D112" s="62">
        <v>10723850.979800001</v>
      </c>
      <c r="E112" s="62">
        <v>-10435384.979800001</v>
      </c>
      <c r="F112" s="63">
        <v>-0.97310052000000002</v>
      </c>
    </row>
    <row r="113" spans="1:6" x14ac:dyDescent="0.2">
      <c r="A113" s="61" t="s">
        <v>605</v>
      </c>
      <c r="B113" t="s">
        <v>517</v>
      </c>
      <c r="C113" s="62">
        <v>34273</v>
      </c>
      <c r="D113" s="62">
        <v>1279090.0648000001</v>
      </c>
      <c r="E113" s="62">
        <v>-1244817.0648000001</v>
      </c>
      <c r="F113" s="63">
        <v>-0.97320517000000006</v>
      </c>
    </row>
    <row r="114" spans="1:6" x14ac:dyDescent="0.2">
      <c r="A114" s="61" t="s">
        <v>606</v>
      </c>
      <c r="B114" t="s">
        <v>383</v>
      </c>
      <c r="C114" s="62">
        <v>137102</v>
      </c>
      <c r="D114" s="62">
        <v>5398820.9264000002</v>
      </c>
      <c r="E114" s="62">
        <v>-5261718.9264000002</v>
      </c>
      <c r="F114" s="63">
        <v>-0.97460520000000006</v>
      </c>
    </row>
    <row r="115" spans="1:6" x14ac:dyDescent="0.2">
      <c r="A115" s="61" t="s">
        <v>607</v>
      </c>
      <c r="B115" t="s">
        <v>387</v>
      </c>
      <c r="C115" s="62">
        <v>250294</v>
      </c>
      <c r="D115" s="62">
        <v>10963336.228800001</v>
      </c>
      <c r="E115" s="62">
        <v>-10713042.228800001</v>
      </c>
      <c r="F115" s="63">
        <v>-0.97716990999999997</v>
      </c>
    </row>
    <row r="116" spans="1:6" x14ac:dyDescent="0.2">
      <c r="A116" s="61" t="s">
        <v>608</v>
      </c>
      <c r="B116" t="s">
        <v>385</v>
      </c>
      <c r="C116" s="62">
        <v>166601</v>
      </c>
      <c r="D116" s="62">
        <v>5374588.4901999999</v>
      </c>
      <c r="E116" s="62">
        <v>-5207987.4901999999</v>
      </c>
      <c r="F116" s="63">
        <v>-0.96900209000000004</v>
      </c>
    </row>
    <row r="117" spans="1:6" x14ac:dyDescent="0.2">
      <c r="A117" s="61" t="s">
        <v>609</v>
      </c>
      <c r="B117" t="s">
        <v>531</v>
      </c>
      <c r="C117" s="62">
        <v>5855360133.6800003</v>
      </c>
      <c r="D117" s="62">
        <v>1472158257.6099999</v>
      </c>
      <c r="E117" s="62">
        <v>4383201876.0699997</v>
      </c>
      <c r="F117" s="63">
        <v>2.9773985600000001</v>
      </c>
    </row>
    <row r="118" spans="1:6" x14ac:dyDescent="0.2">
      <c r="A118" s="61" t="s">
        <v>610</v>
      </c>
      <c r="B118" t="s">
        <v>611</v>
      </c>
      <c r="C118" s="62">
        <v>79167977</v>
      </c>
      <c r="D118" s="62">
        <v>0</v>
      </c>
      <c r="E118" s="62">
        <v>79167977</v>
      </c>
      <c r="F118" s="63">
        <v>0</v>
      </c>
    </row>
    <row r="119" spans="1:6" x14ac:dyDescent="0.2">
      <c r="A119" s="61" t="s">
        <v>612</v>
      </c>
      <c r="B119" t="s">
        <v>537</v>
      </c>
      <c r="C119" s="62">
        <v>421248130</v>
      </c>
      <c r="D119" s="62">
        <v>227344743.61000001</v>
      </c>
      <c r="E119" s="62">
        <v>193903386.38999999</v>
      </c>
      <c r="F119" s="63">
        <v>0.85290463999999999</v>
      </c>
    </row>
    <row r="120" spans="1:6" x14ac:dyDescent="0.2">
      <c r="A120" s="61" t="s">
        <v>613</v>
      </c>
      <c r="B120" t="s">
        <v>540</v>
      </c>
      <c r="C120" s="62">
        <v>4235537784.9099998</v>
      </c>
      <c r="D120" s="62">
        <v>442865540.30000001</v>
      </c>
      <c r="E120" s="62">
        <v>3792672244.6100001</v>
      </c>
      <c r="F120" s="63">
        <v>8.5639362299999995</v>
      </c>
    </row>
    <row r="121" spans="1:6" x14ac:dyDescent="0.2">
      <c r="A121" s="61" t="s">
        <v>614</v>
      </c>
      <c r="B121" t="s">
        <v>542</v>
      </c>
      <c r="C121" s="62">
        <v>0</v>
      </c>
      <c r="D121" s="62">
        <v>365691212.77999997</v>
      </c>
      <c r="E121" s="62">
        <v>-365691212.77999997</v>
      </c>
      <c r="F121" s="63">
        <v>-1</v>
      </c>
    </row>
    <row r="122" spans="1:6" x14ac:dyDescent="0.2">
      <c r="A122" s="61" t="s">
        <v>615</v>
      </c>
      <c r="B122" t="s">
        <v>366</v>
      </c>
      <c r="C122" s="62">
        <v>321314277</v>
      </c>
      <c r="D122" s="62">
        <v>335225304</v>
      </c>
      <c r="E122" s="62">
        <v>-13911027</v>
      </c>
      <c r="F122" s="63">
        <v>-4.1497539999999999E-2</v>
      </c>
    </row>
    <row r="123" spans="1:6" x14ac:dyDescent="0.2">
      <c r="A123" s="61" t="s">
        <v>616</v>
      </c>
      <c r="B123" t="s">
        <v>338</v>
      </c>
      <c r="C123" s="62">
        <v>53975950</v>
      </c>
      <c r="D123" s="62">
        <v>64771139</v>
      </c>
      <c r="E123" s="62">
        <v>-10795189</v>
      </c>
      <c r="F123" s="63">
        <v>-0.16666665</v>
      </c>
    </row>
    <row r="124" spans="1:6" x14ac:dyDescent="0.2">
      <c r="A124" s="61" t="s">
        <v>617</v>
      </c>
      <c r="B124" t="s">
        <v>618</v>
      </c>
      <c r="C124" s="62">
        <v>0</v>
      </c>
      <c r="D124" s="62">
        <v>1000000</v>
      </c>
      <c r="E124" s="62">
        <v>-1000000</v>
      </c>
      <c r="F124" s="63">
        <v>-1</v>
      </c>
    </row>
    <row r="125" spans="1:6" x14ac:dyDescent="0.2">
      <c r="A125" s="61" t="s">
        <v>619</v>
      </c>
      <c r="B125" t="s">
        <v>554</v>
      </c>
      <c r="C125" s="62">
        <v>34538818.899999999</v>
      </c>
      <c r="D125" s="62">
        <v>0</v>
      </c>
      <c r="E125" s="62">
        <v>34538818.899999999</v>
      </c>
      <c r="F125" s="63">
        <v>0</v>
      </c>
    </row>
    <row r="126" spans="1:6" x14ac:dyDescent="0.2">
      <c r="A126" s="61" t="s">
        <v>620</v>
      </c>
      <c r="B126" t="s">
        <v>621</v>
      </c>
      <c r="C126" s="62">
        <v>0</v>
      </c>
      <c r="D126" s="62">
        <v>7197762.6699999999</v>
      </c>
      <c r="E126" s="62">
        <v>-7197762.6699999999</v>
      </c>
      <c r="F126" s="63">
        <v>-1</v>
      </c>
    </row>
    <row r="127" spans="1:6" x14ac:dyDescent="0.2">
      <c r="A127" s="61" t="s">
        <v>622</v>
      </c>
      <c r="B127" t="s">
        <v>334</v>
      </c>
      <c r="C127" s="62">
        <v>706329960.87</v>
      </c>
      <c r="D127" s="62">
        <v>0</v>
      </c>
      <c r="E127" s="62">
        <v>706329960.87</v>
      </c>
      <c r="F127" s="63">
        <v>0</v>
      </c>
    </row>
    <row r="128" spans="1:6" x14ac:dyDescent="0.2">
      <c r="A128" s="61" t="s">
        <v>623</v>
      </c>
      <c r="B128" t="s">
        <v>336</v>
      </c>
      <c r="C128" s="62">
        <v>44272</v>
      </c>
      <c r="D128" s="62">
        <v>27783000</v>
      </c>
      <c r="E128" s="62">
        <v>-27738728</v>
      </c>
      <c r="F128" s="63">
        <v>-0.99840651000000002</v>
      </c>
    </row>
    <row r="129" spans="1:6" x14ac:dyDescent="0.2">
      <c r="A129" s="61" t="s">
        <v>624</v>
      </c>
      <c r="B129" t="s">
        <v>566</v>
      </c>
      <c r="C129" s="62">
        <v>3202963</v>
      </c>
      <c r="D129" s="62">
        <v>279555.25</v>
      </c>
      <c r="E129" s="62">
        <v>2923407.75</v>
      </c>
      <c r="F129" s="63">
        <v>10.457352350000001</v>
      </c>
    </row>
    <row r="130" spans="1:6" x14ac:dyDescent="0.2">
      <c r="A130" s="61" t="s">
        <v>625</v>
      </c>
      <c r="B130" t="s">
        <v>522</v>
      </c>
      <c r="C130" s="62">
        <v>46201210</v>
      </c>
      <c r="D130" s="62">
        <v>5036265.33</v>
      </c>
      <c r="E130" s="62">
        <v>41164944.670000002</v>
      </c>
      <c r="F130" s="63">
        <v>8.1737045199999994</v>
      </c>
    </row>
    <row r="131" spans="1:6" x14ac:dyDescent="0.2">
      <c r="A131" s="61" t="s">
        <v>626</v>
      </c>
      <c r="B131" t="s">
        <v>627</v>
      </c>
      <c r="C131" s="62">
        <v>1460000</v>
      </c>
      <c r="D131" s="62">
        <v>0</v>
      </c>
      <c r="E131" s="62">
        <v>1460000</v>
      </c>
      <c r="F131" s="63">
        <v>0</v>
      </c>
    </row>
    <row r="132" spans="1:6" x14ac:dyDescent="0.2">
      <c r="A132" s="61" t="s">
        <v>628</v>
      </c>
      <c r="B132" t="s">
        <v>527</v>
      </c>
      <c r="C132" s="62">
        <v>5596098</v>
      </c>
      <c r="D132" s="62">
        <v>0</v>
      </c>
      <c r="E132" s="62">
        <v>5596098</v>
      </c>
      <c r="F132" s="63">
        <v>0</v>
      </c>
    </row>
    <row r="133" spans="1:6" x14ac:dyDescent="0.2">
      <c r="A133" s="61" t="s">
        <v>629</v>
      </c>
      <c r="B133" t="s">
        <v>529</v>
      </c>
      <c r="C133" s="62">
        <v>39145112</v>
      </c>
      <c r="D133" s="62">
        <v>5036265.33</v>
      </c>
      <c r="E133" s="62">
        <v>34108846.670000002</v>
      </c>
      <c r="F133" s="63">
        <v>6.7726468799999999</v>
      </c>
    </row>
    <row r="134" spans="1:6" x14ac:dyDescent="0.2">
      <c r="A134" s="61" t="s">
        <v>630</v>
      </c>
      <c r="B134" t="s">
        <v>631</v>
      </c>
      <c r="C134" s="62">
        <v>461017323.05000001</v>
      </c>
      <c r="D134" s="62">
        <v>336831350.76999998</v>
      </c>
      <c r="E134" s="62">
        <v>124185972.28</v>
      </c>
      <c r="F134" s="63">
        <v>0.36868888</v>
      </c>
    </row>
    <row r="135" spans="1:6" x14ac:dyDescent="0.2">
      <c r="A135" s="61" t="s">
        <v>632</v>
      </c>
      <c r="B135" t="s">
        <v>633</v>
      </c>
      <c r="C135" s="62">
        <v>449830297.19999999</v>
      </c>
      <c r="D135" s="62">
        <v>332922184.08999997</v>
      </c>
      <c r="E135" s="62">
        <v>116908113.11</v>
      </c>
      <c r="F135" s="63">
        <v>0.35115747000000003</v>
      </c>
    </row>
    <row r="136" spans="1:6" x14ac:dyDescent="0.2">
      <c r="A136" s="61" t="s">
        <v>634</v>
      </c>
      <c r="B136" t="s">
        <v>183</v>
      </c>
      <c r="C136" s="62">
        <v>382631994.80000001</v>
      </c>
      <c r="D136" s="62">
        <v>154625693.81999999</v>
      </c>
      <c r="E136" s="62">
        <v>228006300.97999999</v>
      </c>
      <c r="F136" s="63">
        <v>1.4745693</v>
      </c>
    </row>
    <row r="137" spans="1:6" x14ac:dyDescent="0.2">
      <c r="A137" s="61" t="s">
        <v>635</v>
      </c>
      <c r="B137" t="s">
        <v>189</v>
      </c>
      <c r="C137" s="62">
        <v>16814832.550000001</v>
      </c>
      <c r="D137" s="62">
        <v>141227540.90000001</v>
      </c>
      <c r="E137" s="62">
        <v>-124412708.34999999</v>
      </c>
      <c r="F137" s="63">
        <v>-0.88093801000000005</v>
      </c>
    </row>
    <row r="138" spans="1:6" x14ac:dyDescent="0.2">
      <c r="A138" s="61" t="s">
        <v>636</v>
      </c>
      <c r="B138" t="s">
        <v>193</v>
      </c>
      <c r="C138" s="62">
        <v>4992145.7</v>
      </c>
      <c r="D138" s="62">
        <v>4723866.5600000005</v>
      </c>
      <c r="E138" s="62">
        <v>268279.14</v>
      </c>
      <c r="F138" s="63">
        <v>5.6792280000000001E-2</v>
      </c>
    </row>
    <row r="139" spans="1:6" x14ac:dyDescent="0.2">
      <c r="A139" s="61" t="s">
        <v>637</v>
      </c>
      <c r="B139" t="s">
        <v>195</v>
      </c>
      <c r="C139" s="62">
        <v>26104310</v>
      </c>
      <c r="D139" s="62">
        <v>19798799.280000001</v>
      </c>
      <c r="E139" s="62">
        <v>6305510.7199999997</v>
      </c>
      <c r="F139" s="63">
        <v>0.31847945</v>
      </c>
    </row>
    <row r="140" spans="1:6" x14ac:dyDescent="0.2">
      <c r="A140" s="61" t="s">
        <v>638</v>
      </c>
      <c r="B140" t="s">
        <v>639</v>
      </c>
      <c r="C140" s="62">
        <v>19174420.350000001</v>
      </c>
      <c r="D140" s="62">
        <v>12433690.23</v>
      </c>
      <c r="E140" s="62">
        <v>6740730.1200000001</v>
      </c>
      <c r="F140" s="63">
        <v>0.54213431000000001</v>
      </c>
    </row>
    <row r="141" spans="1:6" x14ac:dyDescent="0.2">
      <c r="A141" s="61" t="s">
        <v>640</v>
      </c>
      <c r="B141" t="s">
        <v>197</v>
      </c>
      <c r="C141" s="62">
        <v>112593.8</v>
      </c>
      <c r="D141" s="62">
        <v>112593.3</v>
      </c>
      <c r="E141" s="62">
        <v>0.5</v>
      </c>
      <c r="F141" s="63">
        <v>4.4399999999999998E-6</v>
      </c>
    </row>
    <row r="142" spans="1:6" x14ac:dyDescent="0.2">
      <c r="A142" s="61" t="s">
        <v>641</v>
      </c>
      <c r="B142" t="s">
        <v>642</v>
      </c>
      <c r="C142" s="62">
        <v>11187025.85</v>
      </c>
      <c r="D142" s="62">
        <v>3909166.68</v>
      </c>
      <c r="E142" s="62">
        <v>7277859.1699999999</v>
      </c>
      <c r="F142" s="63">
        <v>1.8617418400000001</v>
      </c>
    </row>
    <row r="143" spans="1:6" x14ac:dyDescent="0.2">
      <c r="A143" s="61" t="s">
        <v>643</v>
      </c>
      <c r="B143" t="s">
        <v>298</v>
      </c>
      <c r="C143" s="62">
        <v>4096575.5</v>
      </c>
      <c r="D143" s="62">
        <v>0</v>
      </c>
      <c r="E143" s="62">
        <v>4096575.5</v>
      </c>
      <c r="F143" s="63">
        <v>0</v>
      </c>
    </row>
    <row r="144" spans="1:6" x14ac:dyDescent="0.2">
      <c r="A144" s="61" t="s">
        <v>644</v>
      </c>
      <c r="B144" t="s">
        <v>300</v>
      </c>
      <c r="C144" s="62">
        <v>7090450.3499999996</v>
      </c>
      <c r="D144" s="62">
        <v>3909166.68</v>
      </c>
      <c r="E144" s="62">
        <v>3181283.67</v>
      </c>
      <c r="F144" s="63">
        <v>0.81380098000000001</v>
      </c>
    </row>
    <row r="145" spans="1:6" x14ac:dyDescent="0.2">
      <c r="A145" s="61" t="s">
        <v>645</v>
      </c>
      <c r="B145" t="s">
        <v>646</v>
      </c>
      <c r="C145" s="62">
        <v>91044082.969999999</v>
      </c>
      <c r="D145" s="62">
        <v>23803040.399999999</v>
      </c>
      <c r="E145" s="62">
        <v>67241042.569999993</v>
      </c>
      <c r="F145" s="63">
        <v>2.8248930200000002</v>
      </c>
    </row>
    <row r="146" spans="1:6" x14ac:dyDescent="0.2">
      <c r="A146" s="61" t="s">
        <v>647</v>
      </c>
      <c r="B146" t="s">
        <v>648</v>
      </c>
      <c r="C146" s="62">
        <v>726601.13</v>
      </c>
      <c r="D146" s="62">
        <v>0</v>
      </c>
      <c r="E146" s="62">
        <v>726601.13</v>
      </c>
      <c r="F146" s="63">
        <v>0</v>
      </c>
    </row>
    <row r="147" spans="1:6" x14ac:dyDescent="0.2">
      <c r="A147" s="61" t="s">
        <v>649</v>
      </c>
      <c r="B147" t="s">
        <v>650</v>
      </c>
      <c r="C147" s="62">
        <v>726601.13</v>
      </c>
      <c r="D147" s="62">
        <v>0</v>
      </c>
      <c r="E147" s="62">
        <v>726601.13</v>
      </c>
      <c r="F147" s="63">
        <v>0</v>
      </c>
    </row>
    <row r="148" spans="1:6" x14ac:dyDescent="0.2">
      <c r="A148" s="61" t="s">
        <v>651</v>
      </c>
      <c r="B148" t="s">
        <v>453</v>
      </c>
      <c r="C148" s="62">
        <v>4748653.84</v>
      </c>
      <c r="D148" s="62">
        <v>23803040.399999999</v>
      </c>
      <c r="E148" s="62">
        <v>-19054386.559999999</v>
      </c>
      <c r="F148" s="63">
        <v>-0.80050220999999999</v>
      </c>
    </row>
    <row r="149" spans="1:6" x14ac:dyDescent="0.2">
      <c r="A149" s="61" t="s">
        <v>652</v>
      </c>
      <c r="B149" t="s">
        <v>653</v>
      </c>
      <c r="C149" s="62">
        <v>4748653.84</v>
      </c>
      <c r="D149" s="62">
        <v>23803040.399999999</v>
      </c>
      <c r="E149" s="62">
        <v>-19054386.559999999</v>
      </c>
      <c r="F149" s="63">
        <v>-0.80050220999999999</v>
      </c>
    </row>
    <row r="150" spans="1:6" x14ac:dyDescent="0.2">
      <c r="A150" s="61" t="s">
        <v>654</v>
      </c>
      <c r="B150" t="s">
        <v>655</v>
      </c>
      <c r="C150" s="62">
        <v>85568828</v>
      </c>
      <c r="D150" s="62">
        <v>0</v>
      </c>
      <c r="E150" s="62">
        <v>85568828</v>
      </c>
      <c r="F150" s="63">
        <v>0</v>
      </c>
    </row>
    <row r="151" spans="1:6" x14ac:dyDescent="0.2">
      <c r="A151" s="61" t="s">
        <v>656</v>
      </c>
      <c r="B151" t="s">
        <v>657</v>
      </c>
      <c r="C151" s="62">
        <v>85568828</v>
      </c>
      <c r="D151" s="62">
        <v>0</v>
      </c>
      <c r="E151" s="62">
        <v>85568828</v>
      </c>
      <c r="F151" s="63">
        <v>0</v>
      </c>
    </row>
    <row r="152" spans="1:6" x14ac:dyDescent="0.2">
      <c r="A152" s="61" t="s">
        <v>719</v>
      </c>
      <c r="C152" s="62">
        <v>10662115936.73</v>
      </c>
      <c r="D152" s="62">
        <v>7416343782.3176003</v>
      </c>
      <c r="E152" s="62">
        <v>3245772154.4123998</v>
      </c>
      <c r="F152" s="63">
        <v>0.43765124999999999</v>
      </c>
    </row>
    <row r="154" spans="1:6" x14ac:dyDescent="0.2">
      <c r="A154" s="61" t="s">
        <v>658</v>
      </c>
      <c r="B154" t="s">
        <v>659</v>
      </c>
      <c r="C154" s="62">
        <v>6431268221.1099997</v>
      </c>
      <c r="D154" s="62">
        <v>7374350322.25</v>
      </c>
      <c r="E154" s="62">
        <v>-943082101.13999999</v>
      </c>
      <c r="F154" s="63">
        <v>-0.12788679999999999</v>
      </c>
    </row>
    <row r="155" spans="1:6" x14ac:dyDescent="0.2">
      <c r="A155" s="61" t="s">
        <v>660</v>
      </c>
      <c r="B155" t="s">
        <v>661</v>
      </c>
      <c r="C155" s="62">
        <v>6431268221.1099997</v>
      </c>
      <c r="D155" s="62">
        <v>7374350322.25</v>
      </c>
      <c r="E155" s="62">
        <v>-943082101.13999999</v>
      </c>
      <c r="F155" s="63">
        <v>-0.12788679999999999</v>
      </c>
    </row>
    <row r="156" spans="1:6" x14ac:dyDescent="0.2">
      <c r="A156" s="61" t="s">
        <v>662</v>
      </c>
      <c r="B156" t="s">
        <v>663</v>
      </c>
      <c r="C156" s="62">
        <v>6431268221.1099997</v>
      </c>
      <c r="D156" s="62">
        <v>7374350322.25</v>
      </c>
      <c r="E156" s="62">
        <v>-943082101.13999999</v>
      </c>
      <c r="F156" s="63">
        <v>-0.12788679999999999</v>
      </c>
    </row>
    <row r="157" spans="1:6" x14ac:dyDescent="0.2">
      <c r="A157" s="61" t="s">
        <v>664</v>
      </c>
      <c r="B157" t="s">
        <v>663</v>
      </c>
      <c r="C157" s="62">
        <v>6431268221.1099997</v>
      </c>
      <c r="D157" s="62">
        <v>7374350322.25</v>
      </c>
      <c r="E157" s="62">
        <v>-943082101.13999999</v>
      </c>
      <c r="F157" s="63">
        <v>-0.12788679999999999</v>
      </c>
    </row>
    <row r="158" spans="1:6" x14ac:dyDescent="0.2">
      <c r="A158" s="61" t="s">
        <v>720</v>
      </c>
      <c r="C158" s="62">
        <v>6431268221.1099997</v>
      </c>
      <c r="D158" s="62">
        <v>7374350322.25</v>
      </c>
      <c r="E158" s="62">
        <v>-943082101.13999999</v>
      </c>
      <c r="F158" s="63">
        <v>-0.12788679999999999</v>
      </c>
    </row>
    <row r="160" spans="1:6" x14ac:dyDescent="0.2">
      <c r="A160" s="61" t="s">
        <v>665</v>
      </c>
      <c r="B160" t="s">
        <v>666</v>
      </c>
      <c r="C160" s="62">
        <v>0</v>
      </c>
      <c r="D160" s="62">
        <v>4.4000000000000003E-3</v>
      </c>
      <c r="E160" s="62">
        <v>-4.4000000000000003E-3</v>
      </c>
      <c r="F160" s="63">
        <v>-1</v>
      </c>
    </row>
    <row r="161" spans="1:6" x14ac:dyDescent="0.2">
      <c r="A161" s="61" t="s">
        <v>667</v>
      </c>
      <c r="B161" t="s">
        <v>366</v>
      </c>
      <c r="C161" s="62">
        <v>0</v>
      </c>
      <c r="D161" s="62">
        <v>4.4000000000000003E-3</v>
      </c>
      <c r="E161" s="62">
        <v>-4.4000000000000003E-3</v>
      </c>
      <c r="F161" s="63">
        <v>-1</v>
      </c>
    </row>
    <row r="162" spans="1:6" x14ac:dyDescent="0.2">
      <c r="A162" s="61" t="s">
        <v>668</v>
      </c>
      <c r="B162" t="s">
        <v>663</v>
      </c>
      <c r="C162" s="62">
        <v>0</v>
      </c>
      <c r="D162" s="62">
        <v>4.4000000000000003E-3</v>
      </c>
      <c r="E162" s="62">
        <v>-4.4000000000000003E-3</v>
      </c>
      <c r="F162" s="63">
        <v>-1</v>
      </c>
    </row>
    <row r="163" spans="1:6" x14ac:dyDescent="0.2">
      <c r="A163" s="61" t="s">
        <v>669</v>
      </c>
      <c r="B163" t="s">
        <v>480</v>
      </c>
      <c r="C163" s="62">
        <v>0</v>
      </c>
      <c r="D163" s="62">
        <v>4.4000000000000003E-3</v>
      </c>
      <c r="E163" s="62">
        <v>-4.4000000000000003E-3</v>
      </c>
      <c r="F163" s="63">
        <v>-1</v>
      </c>
    </row>
    <row r="164" spans="1:6" x14ac:dyDescent="0.2">
      <c r="A164" s="61" t="s">
        <v>721</v>
      </c>
      <c r="C164" s="62">
        <v>0</v>
      </c>
      <c r="D164" s="62">
        <v>4.4000000000000003E-3</v>
      </c>
      <c r="E164" s="62">
        <v>-4.4000000000000003E-3</v>
      </c>
      <c r="F164" s="63">
        <v>-1</v>
      </c>
    </row>
    <row r="166" spans="1:6" x14ac:dyDescent="0.2">
      <c r="B166" t="s">
        <v>722</v>
      </c>
      <c r="C166" s="62">
        <v>8514925770.8100004</v>
      </c>
      <c r="D166" s="62">
        <v>5796980915.7080002</v>
      </c>
      <c r="E166" s="62">
        <v>2717944855.1020002</v>
      </c>
      <c r="F166" s="63">
        <v>0.46885524000000001</v>
      </c>
    </row>
  </sheetData>
  <mergeCells count="1">
    <mergeCell ref="A3:F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31"/>
  <sheetViews>
    <sheetView topLeftCell="A7" workbookViewId="0">
      <selection activeCell="E22" sqref="E22"/>
    </sheetView>
  </sheetViews>
  <sheetFormatPr baseColWidth="10" defaultRowHeight="12.75" x14ac:dyDescent="0.2"/>
  <cols>
    <col min="1" max="1" width="24.42578125" bestFit="1" customWidth="1"/>
    <col min="3" max="3" width="33" bestFit="1" customWidth="1"/>
    <col min="4" max="4" width="17.42578125" bestFit="1" customWidth="1"/>
  </cols>
  <sheetData>
    <row r="1" spans="1:5" x14ac:dyDescent="0.2">
      <c r="A1" s="64" t="s">
        <v>723</v>
      </c>
      <c r="B1" s="65"/>
      <c r="C1" s="19"/>
      <c r="D1" s="66"/>
      <c r="E1" s="19"/>
    </row>
    <row r="2" spans="1:5" x14ac:dyDescent="0.2">
      <c r="B2" s="19">
        <v>11</v>
      </c>
      <c r="C2" s="65" t="s">
        <v>724</v>
      </c>
      <c r="D2" s="67">
        <f>ESF!C8</f>
        <v>22162584901.970001</v>
      </c>
      <c r="E2" s="19"/>
    </row>
    <row r="3" spans="1:5" x14ac:dyDescent="0.2">
      <c r="B3" s="19">
        <v>12</v>
      </c>
      <c r="C3" s="65" t="s">
        <v>725</v>
      </c>
      <c r="D3" s="67">
        <f>ESF!C16</f>
        <v>253030567667.51999</v>
      </c>
      <c r="E3" s="19"/>
    </row>
    <row r="4" spans="1:5" x14ac:dyDescent="0.2">
      <c r="B4">
        <v>13</v>
      </c>
      <c r="C4" s="64" t="s">
        <v>726</v>
      </c>
      <c r="D4" s="67">
        <f>+ESF!C29-ESF!C40</f>
        <v>2018202729.5900002</v>
      </c>
    </row>
    <row r="5" spans="1:5" x14ac:dyDescent="0.2">
      <c r="B5" s="19">
        <v>14</v>
      </c>
      <c r="C5" s="65" t="s">
        <v>727</v>
      </c>
      <c r="D5" s="67">
        <f>+ESF!C48</f>
        <v>0</v>
      </c>
    </row>
    <row r="6" spans="1:5" x14ac:dyDescent="0.2">
      <c r="B6" s="19">
        <v>15</v>
      </c>
      <c r="C6" s="65" t="s">
        <v>728</v>
      </c>
      <c r="D6" s="68">
        <f>+ESF!C51</f>
        <v>1672897040.29</v>
      </c>
    </row>
    <row r="7" spans="1:5" x14ac:dyDescent="0.2">
      <c r="A7" s="56" t="s">
        <v>729</v>
      </c>
      <c r="B7" s="19"/>
      <c r="C7" s="65"/>
      <c r="D7" s="69">
        <f>SUM(D2:D6)</f>
        <v>278884252339.37</v>
      </c>
    </row>
    <row r="8" spans="1:5" x14ac:dyDescent="0.2">
      <c r="D8" s="69"/>
    </row>
    <row r="9" spans="1:5" x14ac:dyDescent="0.2">
      <c r="D9" s="69"/>
    </row>
    <row r="10" spans="1:5" x14ac:dyDescent="0.2">
      <c r="A10" s="64" t="s">
        <v>730</v>
      </c>
      <c r="B10">
        <v>1385</v>
      </c>
      <c r="C10" s="64" t="s">
        <v>731</v>
      </c>
      <c r="D10" s="67">
        <f>ESF!C40</f>
        <v>6571494226.2200003</v>
      </c>
    </row>
    <row r="11" spans="1:5" x14ac:dyDescent="0.2">
      <c r="B11">
        <v>16</v>
      </c>
      <c r="C11" s="64" t="s">
        <v>732</v>
      </c>
      <c r="D11" s="67">
        <f>+ESF!C61</f>
        <v>111390942532.81</v>
      </c>
    </row>
    <row r="12" spans="1:5" x14ac:dyDescent="0.2">
      <c r="B12">
        <v>19</v>
      </c>
      <c r="C12" s="64" t="s">
        <v>733</v>
      </c>
      <c r="D12" s="67">
        <f>+ESF!C118</f>
        <v>28261284571.34</v>
      </c>
    </row>
    <row r="13" spans="1:5" x14ac:dyDescent="0.2">
      <c r="A13" s="56" t="s">
        <v>734</v>
      </c>
      <c r="D13" s="69">
        <f>SUM(D10:D12)</f>
        <v>146223721330.37</v>
      </c>
    </row>
    <row r="14" spans="1:5" x14ac:dyDescent="0.2">
      <c r="D14" s="69"/>
    </row>
    <row r="15" spans="1:5" x14ac:dyDescent="0.2">
      <c r="A15" s="56" t="s">
        <v>735</v>
      </c>
      <c r="D15" s="69">
        <f>D7+D13</f>
        <v>425107973669.73999</v>
      </c>
    </row>
    <row r="16" spans="1:5" x14ac:dyDescent="0.2">
      <c r="D16" s="66"/>
    </row>
    <row r="17" spans="1:4" x14ac:dyDescent="0.2">
      <c r="A17" s="64" t="s">
        <v>736</v>
      </c>
      <c r="D17" s="66"/>
    </row>
    <row r="18" spans="1:4" x14ac:dyDescent="0.2">
      <c r="A18" s="64" t="s">
        <v>737</v>
      </c>
      <c r="D18" s="66"/>
    </row>
    <row r="19" spans="1:4" x14ac:dyDescent="0.2">
      <c r="B19">
        <v>24</v>
      </c>
      <c r="C19" s="64" t="s">
        <v>738</v>
      </c>
      <c r="D19" s="66">
        <f>+ESF!C139</f>
        <v>2891689427.2800002</v>
      </c>
    </row>
    <row r="20" spans="1:4" x14ac:dyDescent="0.2">
      <c r="B20">
        <v>25</v>
      </c>
      <c r="C20" s="64" t="s">
        <v>739</v>
      </c>
      <c r="D20" s="66">
        <f>+ESF!C172</f>
        <v>867488563.35710001</v>
      </c>
    </row>
    <row r="21" spans="1:4" x14ac:dyDescent="0.2">
      <c r="A21" s="56" t="s">
        <v>740</v>
      </c>
      <c r="D21" s="69">
        <f>SUM(D19:D20)</f>
        <v>3759177990.6371002</v>
      </c>
    </row>
    <row r="22" spans="1:4" x14ac:dyDescent="0.2">
      <c r="D22" s="66"/>
    </row>
    <row r="23" spans="1:4" x14ac:dyDescent="0.2">
      <c r="D23" s="66"/>
    </row>
    <row r="24" spans="1:4" x14ac:dyDescent="0.2">
      <c r="B24">
        <v>29</v>
      </c>
      <c r="C24" s="64" t="s">
        <v>741</v>
      </c>
      <c r="D24" s="66">
        <f>+ESF!C184</f>
        <v>52958724</v>
      </c>
    </row>
    <row r="25" spans="1:4" x14ac:dyDescent="0.2">
      <c r="A25" s="56" t="s">
        <v>742</v>
      </c>
      <c r="D25" s="69">
        <f>+D24</f>
        <v>52958724</v>
      </c>
    </row>
    <row r="26" spans="1:4" x14ac:dyDescent="0.2">
      <c r="A26" s="56"/>
      <c r="D26" s="69"/>
    </row>
    <row r="27" spans="1:4" x14ac:dyDescent="0.2">
      <c r="A27" s="56" t="s">
        <v>743</v>
      </c>
      <c r="D27" s="69">
        <f>+D21+D25</f>
        <v>3812136714.6371002</v>
      </c>
    </row>
    <row r="28" spans="1:4" x14ac:dyDescent="0.2">
      <c r="D28" s="66"/>
    </row>
    <row r="29" spans="1:4" x14ac:dyDescent="0.2">
      <c r="A29" s="64" t="s">
        <v>744</v>
      </c>
      <c r="D29" s="66"/>
    </row>
    <row r="30" spans="1:4" x14ac:dyDescent="0.2">
      <c r="A30" s="56" t="s">
        <v>745</v>
      </c>
      <c r="D30" s="69">
        <f>+ESF!C187</f>
        <v>412780911184.263</v>
      </c>
    </row>
    <row r="31" spans="1:4" x14ac:dyDescent="0.2">
      <c r="D31" s="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M55"/>
  <sheetViews>
    <sheetView topLeftCell="A28" zoomScale="88" zoomScaleNormal="115" workbookViewId="0">
      <selection activeCell="G28" sqref="G28"/>
    </sheetView>
  </sheetViews>
  <sheetFormatPr baseColWidth="10" defaultRowHeight="12.75" x14ac:dyDescent="0.2"/>
  <cols>
    <col min="1" max="1" width="20.5703125" style="2" customWidth="1"/>
    <col min="2" max="2" width="11.42578125" style="2" customWidth="1"/>
    <col min="3" max="3" width="21.5703125" style="2" bestFit="1" customWidth="1"/>
    <col min="4" max="4" width="31.28515625" style="2" bestFit="1" customWidth="1"/>
    <col min="5" max="5" width="11.42578125" style="2" customWidth="1"/>
    <col min="6" max="6" width="23.28515625" style="2" customWidth="1"/>
    <col min="7" max="7" width="20.85546875" style="2" customWidth="1"/>
    <col min="8" max="8" width="19.5703125" style="2" customWidth="1"/>
    <col min="9" max="9" width="21.5703125" style="2" customWidth="1"/>
    <col min="10" max="10" width="15.140625" style="2" customWidth="1"/>
    <col min="11" max="13" width="11.42578125" style="2" hidden="1" customWidth="1"/>
    <col min="14" max="14" width="0" style="2" hidden="1" customWidth="1"/>
    <col min="15" max="243" width="11.42578125" style="2"/>
    <col min="244" max="244" width="20.5703125" style="2" customWidth="1"/>
    <col min="245" max="248" width="11.42578125" style="2" customWidth="1"/>
    <col min="249" max="249" width="21.140625" style="2" customWidth="1"/>
    <col min="250" max="250" width="20.85546875" style="2" customWidth="1"/>
    <col min="251" max="251" width="19.5703125" style="2" customWidth="1"/>
    <col min="252" max="252" width="21.5703125" style="2" customWidth="1"/>
    <col min="253" max="253" width="15.140625" style="2" customWidth="1"/>
    <col min="254" max="256" width="0" style="2" hidden="1" customWidth="1"/>
    <col min="257" max="499" width="11.42578125" style="2"/>
    <col min="500" max="500" width="20.5703125" style="2" customWidth="1"/>
    <col min="501" max="504" width="11.42578125" style="2" customWidth="1"/>
    <col min="505" max="505" width="21.140625" style="2" customWidth="1"/>
    <col min="506" max="506" width="20.85546875" style="2" customWidth="1"/>
    <col min="507" max="507" width="19.5703125" style="2" customWidth="1"/>
    <col min="508" max="508" width="21.5703125" style="2" customWidth="1"/>
    <col min="509" max="509" width="15.140625" style="2" customWidth="1"/>
    <col min="510" max="512" width="0" style="2" hidden="1" customWidth="1"/>
    <col min="513" max="755" width="11.42578125" style="2"/>
    <col min="756" max="756" width="20.5703125" style="2" customWidth="1"/>
    <col min="757" max="760" width="11.42578125" style="2" customWidth="1"/>
    <col min="761" max="761" width="21.140625" style="2" customWidth="1"/>
    <col min="762" max="762" width="20.85546875" style="2" customWidth="1"/>
    <col min="763" max="763" width="19.5703125" style="2" customWidth="1"/>
    <col min="764" max="764" width="21.5703125" style="2" customWidth="1"/>
    <col min="765" max="765" width="15.140625" style="2" customWidth="1"/>
    <col min="766" max="768" width="0" style="2" hidden="1" customWidth="1"/>
    <col min="769" max="1011" width="11.42578125" style="2"/>
    <col min="1012" max="1012" width="20.5703125" style="2" customWidth="1"/>
    <col min="1013" max="1016" width="11.42578125" style="2" customWidth="1"/>
    <col min="1017" max="1017" width="21.140625" style="2" customWidth="1"/>
    <col min="1018" max="1018" width="20.85546875" style="2" customWidth="1"/>
    <col min="1019" max="1019" width="19.5703125" style="2" customWidth="1"/>
    <col min="1020" max="1020" width="21.5703125" style="2" customWidth="1"/>
    <col min="1021" max="1021" width="15.140625" style="2" customWidth="1"/>
    <col min="1022" max="1024" width="0" style="2" hidden="1" customWidth="1"/>
    <col min="1025" max="1267" width="11.42578125" style="2"/>
    <col min="1268" max="1268" width="20.5703125" style="2" customWidth="1"/>
    <col min="1269" max="1272" width="11.42578125" style="2" customWidth="1"/>
    <col min="1273" max="1273" width="21.140625" style="2" customWidth="1"/>
    <col min="1274" max="1274" width="20.85546875" style="2" customWidth="1"/>
    <col min="1275" max="1275" width="19.5703125" style="2" customWidth="1"/>
    <col min="1276" max="1276" width="21.5703125" style="2" customWidth="1"/>
    <col min="1277" max="1277" width="15.140625" style="2" customWidth="1"/>
    <col min="1278" max="1280" width="0" style="2" hidden="1" customWidth="1"/>
    <col min="1281" max="1523" width="11.42578125" style="2"/>
    <col min="1524" max="1524" width="20.5703125" style="2" customWidth="1"/>
    <col min="1525" max="1528" width="11.42578125" style="2" customWidth="1"/>
    <col min="1529" max="1529" width="21.140625" style="2" customWidth="1"/>
    <col min="1530" max="1530" width="20.85546875" style="2" customWidth="1"/>
    <col min="1531" max="1531" width="19.5703125" style="2" customWidth="1"/>
    <col min="1532" max="1532" width="21.5703125" style="2" customWidth="1"/>
    <col min="1533" max="1533" width="15.140625" style="2" customWidth="1"/>
    <col min="1534" max="1536" width="0" style="2" hidden="1" customWidth="1"/>
    <col min="1537" max="1779" width="11.42578125" style="2"/>
    <col min="1780" max="1780" width="20.5703125" style="2" customWidth="1"/>
    <col min="1781" max="1784" width="11.42578125" style="2" customWidth="1"/>
    <col min="1785" max="1785" width="21.140625" style="2" customWidth="1"/>
    <col min="1786" max="1786" width="20.85546875" style="2" customWidth="1"/>
    <col min="1787" max="1787" width="19.5703125" style="2" customWidth="1"/>
    <col min="1788" max="1788" width="21.5703125" style="2" customWidth="1"/>
    <col min="1789" max="1789" width="15.140625" style="2" customWidth="1"/>
    <col min="1790" max="1792" width="0" style="2" hidden="1" customWidth="1"/>
    <col min="1793" max="2035" width="11.42578125" style="2"/>
    <col min="2036" max="2036" width="20.5703125" style="2" customWidth="1"/>
    <col min="2037" max="2040" width="11.42578125" style="2" customWidth="1"/>
    <col min="2041" max="2041" width="21.140625" style="2" customWidth="1"/>
    <col min="2042" max="2042" width="20.85546875" style="2" customWidth="1"/>
    <col min="2043" max="2043" width="19.5703125" style="2" customWidth="1"/>
    <col min="2044" max="2044" width="21.5703125" style="2" customWidth="1"/>
    <col min="2045" max="2045" width="15.140625" style="2" customWidth="1"/>
    <col min="2046" max="2048" width="0" style="2" hidden="1" customWidth="1"/>
    <col min="2049" max="2291" width="11.42578125" style="2"/>
    <col min="2292" max="2292" width="20.5703125" style="2" customWidth="1"/>
    <col min="2293" max="2296" width="11.42578125" style="2" customWidth="1"/>
    <col min="2297" max="2297" width="21.140625" style="2" customWidth="1"/>
    <col min="2298" max="2298" width="20.85546875" style="2" customWidth="1"/>
    <col min="2299" max="2299" width="19.5703125" style="2" customWidth="1"/>
    <col min="2300" max="2300" width="21.5703125" style="2" customWidth="1"/>
    <col min="2301" max="2301" width="15.140625" style="2" customWidth="1"/>
    <col min="2302" max="2304" width="0" style="2" hidden="1" customWidth="1"/>
    <col min="2305" max="2547" width="11.42578125" style="2"/>
    <col min="2548" max="2548" width="20.5703125" style="2" customWidth="1"/>
    <col min="2549" max="2552" width="11.42578125" style="2" customWidth="1"/>
    <col min="2553" max="2553" width="21.140625" style="2" customWidth="1"/>
    <col min="2554" max="2554" width="20.85546875" style="2" customWidth="1"/>
    <col min="2555" max="2555" width="19.5703125" style="2" customWidth="1"/>
    <col min="2556" max="2556" width="21.5703125" style="2" customWidth="1"/>
    <col min="2557" max="2557" width="15.140625" style="2" customWidth="1"/>
    <col min="2558" max="2560" width="0" style="2" hidden="1" customWidth="1"/>
    <col min="2561" max="2803" width="11.42578125" style="2"/>
    <col min="2804" max="2804" width="20.5703125" style="2" customWidth="1"/>
    <col min="2805" max="2808" width="11.42578125" style="2" customWidth="1"/>
    <col min="2809" max="2809" width="21.140625" style="2" customWidth="1"/>
    <col min="2810" max="2810" width="20.85546875" style="2" customWidth="1"/>
    <col min="2811" max="2811" width="19.5703125" style="2" customWidth="1"/>
    <col min="2812" max="2812" width="21.5703125" style="2" customWidth="1"/>
    <col min="2813" max="2813" width="15.140625" style="2" customWidth="1"/>
    <col min="2814" max="2816" width="0" style="2" hidden="1" customWidth="1"/>
    <col min="2817" max="3059" width="11.42578125" style="2"/>
    <col min="3060" max="3060" width="20.5703125" style="2" customWidth="1"/>
    <col min="3061" max="3064" width="11.42578125" style="2" customWidth="1"/>
    <col min="3065" max="3065" width="21.140625" style="2" customWidth="1"/>
    <col min="3066" max="3066" width="20.85546875" style="2" customWidth="1"/>
    <col min="3067" max="3067" width="19.5703125" style="2" customWidth="1"/>
    <col min="3068" max="3068" width="21.5703125" style="2" customWidth="1"/>
    <col min="3069" max="3069" width="15.140625" style="2" customWidth="1"/>
    <col min="3070" max="3072" width="0" style="2" hidden="1" customWidth="1"/>
    <col min="3073" max="3315" width="11.42578125" style="2"/>
    <col min="3316" max="3316" width="20.5703125" style="2" customWidth="1"/>
    <col min="3317" max="3320" width="11.42578125" style="2" customWidth="1"/>
    <col min="3321" max="3321" width="21.140625" style="2" customWidth="1"/>
    <col min="3322" max="3322" width="20.85546875" style="2" customWidth="1"/>
    <col min="3323" max="3323" width="19.5703125" style="2" customWidth="1"/>
    <col min="3324" max="3324" width="21.5703125" style="2" customWidth="1"/>
    <col min="3325" max="3325" width="15.140625" style="2" customWidth="1"/>
    <col min="3326" max="3328" width="0" style="2" hidden="1" customWidth="1"/>
    <col min="3329" max="3571" width="11.42578125" style="2"/>
    <col min="3572" max="3572" width="20.5703125" style="2" customWidth="1"/>
    <col min="3573" max="3576" width="11.42578125" style="2" customWidth="1"/>
    <col min="3577" max="3577" width="21.140625" style="2" customWidth="1"/>
    <col min="3578" max="3578" width="20.85546875" style="2" customWidth="1"/>
    <col min="3579" max="3579" width="19.5703125" style="2" customWidth="1"/>
    <col min="3580" max="3580" width="21.5703125" style="2" customWidth="1"/>
    <col min="3581" max="3581" width="15.140625" style="2" customWidth="1"/>
    <col min="3582" max="3584" width="0" style="2" hidden="1" customWidth="1"/>
    <col min="3585" max="3827" width="11.42578125" style="2"/>
    <col min="3828" max="3828" width="20.5703125" style="2" customWidth="1"/>
    <col min="3829" max="3832" width="11.42578125" style="2" customWidth="1"/>
    <col min="3833" max="3833" width="21.140625" style="2" customWidth="1"/>
    <col min="3834" max="3834" width="20.85546875" style="2" customWidth="1"/>
    <col min="3835" max="3835" width="19.5703125" style="2" customWidth="1"/>
    <col min="3836" max="3836" width="21.5703125" style="2" customWidth="1"/>
    <col min="3837" max="3837" width="15.140625" style="2" customWidth="1"/>
    <col min="3838" max="3840" width="0" style="2" hidden="1" customWidth="1"/>
    <col min="3841" max="4083" width="11.42578125" style="2"/>
    <col min="4084" max="4084" width="20.5703125" style="2" customWidth="1"/>
    <col min="4085" max="4088" width="11.42578125" style="2" customWidth="1"/>
    <col min="4089" max="4089" width="21.140625" style="2" customWidth="1"/>
    <col min="4090" max="4090" width="20.85546875" style="2" customWidth="1"/>
    <col min="4091" max="4091" width="19.5703125" style="2" customWidth="1"/>
    <col min="4092" max="4092" width="21.5703125" style="2" customWidth="1"/>
    <col min="4093" max="4093" width="15.140625" style="2" customWidth="1"/>
    <col min="4094" max="4096" width="0" style="2" hidden="1" customWidth="1"/>
    <col min="4097" max="4339" width="11.42578125" style="2"/>
    <col min="4340" max="4340" width="20.5703125" style="2" customWidth="1"/>
    <col min="4341" max="4344" width="11.42578125" style="2" customWidth="1"/>
    <col min="4345" max="4345" width="21.140625" style="2" customWidth="1"/>
    <col min="4346" max="4346" width="20.85546875" style="2" customWidth="1"/>
    <col min="4347" max="4347" width="19.5703125" style="2" customWidth="1"/>
    <col min="4348" max="4348" width="21.5703125" style="2" customWidth="1"/>
    <col min="4349" max="4349" width="15.140625" style="2" customWidth="1"/>
    <col min="4350" max="4352" width="0" style="2" hidden="1" customWidth="1"/>
    <col min="4353" max="4595" width="11.42578125" style="2"/>
    <col min="4596" max="4596" width="20.5703125" style="2" customWidth="1"/>
    <col min="4597" max="4600" width="11.42578125" style="2" customWidth="1"/>
    <col min="4601" max="4601" width="21.140625" style="2" customWidth="1"/>
    <col min="4602" max="4602" width="20.85546875" style="2" customWidth="1"/>
    <col min="4603" max="4603" width="19.5703125" style="2" customWidth="1"/>
    <col min="4604" max="4604" width="21.5703125" style="2" customWidth="1"/>
    <col min="4605" max="4605" width="15.140625" style="2" customWidth="1"/>
    <col min="4606" max="4608" width="0" style="2" hidden="1" customWidth="1"/>
    <col min="4609" max="4851" width="11.42578125" style="2"/>
    <col min="4852" max="4852" width="20.5703125" style="2" customWidth="1"/>
    <col min="4853" max="4856" width="11.42578125" style="2" customWidth="1"/>
    <col min="4857" max="4857" width="21.140625" style="2" customWidth="1"/>
    <col min="4858" max="4858" width="20.85546875" style="2" customWidth="1"/>
    <col min="4859" max="4859" width="19.5703125" style="2" customWidth="1"/>
    <col min="4860" max="4860" width="21.5703125" style="2" customWidth="1"/>
    <col min="4861" max="4861" width="15.140625" style="2" customWidth="1"/>
    <col min="4862" max="4864" width="0" style="2" hidden="1" customWidth="1"/>
    <col min="4865" max="5107" width="11.42578125" style="2"/>
    <col min="5108" max="5108" width="20.5703125" style="2" customWidth="1"/>
    <col min="5109" max="5112" width="11.42578125" style="2" customWidth="1"/>
    <col min="5113" max="5113" width="21.140625" style="2" customWidth="1"/>
    <col min="5114" max="5114" width="20.85546875" style="2" customWidth="1"/>
    <col min="5115" max="5115" width="19.5703125" style="2" customWidth="1"/>
    <col min="5116" max="5116" width="21.5703125" style="2" customWidth="1"/>
    <col min="5117" max="5117" width="15.140625" style="2" customWidth="1"/>
    <col min="5118" max="5120" width="0" style="2" hidden="1" customWidth="1"/>
    <col min="5121" max="5363" width="11.42578125" style="2"/>
    <col min="5364" max="5364" width="20.5703125" style="2" customWidth="1"/>
    <col min="5365" max="5368" width="11.42578125" style="2" customWidth="1"/>
    <col min="5369" max="5369" width="21.140625" style="2" customWidth="1"/>
    <col min="5370" max="5370" width="20.85546875" style="2" customWidth="1"/>
    <col min="5371" max="5371" width="19.5703125" style="2" customWidth="1"/>
    <col min="5372" max="5372" width="21.5703125" style="2" customWidth="1"/>
    <col min="5373" max="5373" width="15.140625" style="2" customWidth="1"/>
    <col min="5374" max="5376" width="0" style="2" hidden="1" customWidth="1"/>
    <col min="5377" max="5619" width="11.42578125" style="2"/>
    <col min="5620" max="5620" width="20.5703125" style="2" customWidth="1"/>
    <col min="5621" max="5624" width="11.42578125" style="2" customWidth="1"/>
    <col min="5625" max="5625" width="21.140625" style="2" customWidth="1"/>
    <col min="5626" max="5626" width="20.85546875" style="2" customWidth="1"/>
    <col min="5627" max="5627" width="19.5703125" style="2" customWidth="1"/>
    <col min="5628" max="5628" width="21.5703125" style="2" customWidth="1"/>
    <col min="5629" max="5629" width="15.140625" style="2" customWidth="1"/>
    <col min="5630" max="5632" width="0" style="2" hidden="1" customWidth="1"/>
    <col min="5633" max="5875" width="11.42578125" style="2"/>
    <col min="5876" max="5876" width="20.5703125" style="2" customWidth="1"/>
    <col min="5877" max="5880" width="11.42578125" style="2" customWidth="1"/>
    <col min="5881" max="5881" width="21.140625" style="2" customWidth="1"/>
    <col min="5882" max="5882" width="20.85546875" style="2" customWidth="1"/>
    <col min="5883" max="5883" width="19.5703125" style="2" customWidth="1"/>
    <col min="5884" max="5884" width="21.5703125" style="2" customWidth="1"/>
    <col min="5885" max="5885" width="15.140625" style="2" customWidth="1"/>
    <col min="5886" max="5888" width="0" style="2" hidden="1" customWidth="1"/>
    <col min="5889" max="6131" width="11.42578125" style="2"/>
    <col min="6132" max="6132" width="20.5703125" style="2" customWidth="1"/>
    <col min="6133" max="6136" width="11.42578125" style="2" customWidth="1"/>
    <col min="6137" max="6137" width="21.140625" style="2" customWidth="1"/>
    <col min="6138" max="6138" width="20.85546875" style="2" customWidth="1"/>
    <col min="6139" max="6139" width="19.5703125" style="2" customWidth="1"/>
    <col min="6140" max="6140" width="21.5703125" style="2" customWidth="1"/>
    <col min="6141" max="6141" width="15.140625" style="2" customWidth="1"/>
    <col min="6142" max="6144" width="0" style="2" hidden="1" customWidth="1"/>
    <col min="6145" max="6387" width="11.42578125" style="2"/>
    <col min="6388" max="6388" width="20.5703125" style="2" customWidth="1"/>
    <col min="6389" max="6392" width="11.42578125" style="2" customWidth="1"/>
    <col min="6393" max="6393" width="21.140625" style="2" customWidth="1"/>
    <col min="6394" max="6394" width="20.85546875" style="2" customWidth="1"/>
    <col min="6395" max="6395" width="19.5703125" style="2" customWidth="1"/>
    <col min="6396" max="6396" width="21.5703125" style="2" customWidth="1"/>
    <col min="6397" max="6397" width="15.140625" style="2" customWidth="1"/>
    <col min="6398" max="6400" width="0" style="2" hidden="1" customWidth="1"/>
    <col min="6401" max="6643" width="11.42578125" style="2"/>
    <col min="6644" max="6644" width="20.5703125" style="2" customWidth="1"/>
    <col min="6645" max="6648" width="11.42578125" style="2" customWidth="1"/>
    <col min="6649" max="6649" width="21.140625" style="2" customWidth="1"/>
    <col min="6650" max="6650" width="20.85546875" style="2" customWidth="1"/>
    <col min="6651" max="6651" width="19.5703125" style="2" customWidth="1"/>
    <col min="6652" max="6652" width="21.5703125" style="2" customWidth="1"/>
    <col min="6653" max="6653" width="15.140625" style="2" customWidth="1"/>
    <col min="6654" max="6656" width="0" style="2" hidden="1" customWidth="1"/>
    <col min="6657" max="6899" width="11.42578125" style="2"/>
    <col min="6900" max="6900" width="20.5703125" style="2" customWidth="1"/>
    <col min="6901" max="6904" width="11.42578125" style="2" customWidth="1"/>
    <col min="6905" max="6905" width="21.140625" style="2" customWidth="1"/>
    <col min="6906" max="6906" width="20.85546875" style="2" customWidth="1"/>
    <col min="6907" max="6907" width="19.5703125" style="2" customWidth="1"/>
    <col min="6908" max="6908" width="21.5703125" style="2" customWidth="1"/>
    <col min="6909" max="6909" width="15.140625" style="2" customWidth="1"/>
    <col min="6910" max="6912" width="0" style="2" hidden="1" customWidth="1"/>
    <col min="6913" max="7155" width="11.42578125" style="2"/>
    <col min="7156" max="7156" width="20.5703125" style="2" customWidth="1"/>
    <col min="7157" max="7160" width="11.42578125" style="2" customWidth="1"/>
    <col min="7161" max="7161" width="21.140625" style="2" customWidth="1"/>
    <col min="7162" max="7162" width="20.85546875" style="2" customWidth="1"/>
    <col min="7163" max="7163" width="19.5703125" style="2" customWidth="1"/>
    <col min="7164" max="7164" width="21.5703125" style="2" customWidth="1"/>
    <col min="7165" max="7165" width="15.140625" style="2" customWidth="1"/>
    <col min="7166" max="7168" width="0" style="2" hidden="1" customWidth="1"/>
    <col min="7169" max="7411" width="11.42578125" style="2"/>
    <col min="7412" max="7412" width="20.5703125" style="2" customWidth="1"/>
    <col min="7413" max="7416" width="11.42578125" style="2" customWidth="1"/>
    <col min="7417" max="7417" width="21.140625" style="2" customWidth="1"/>
    <col min="7418" max="7418" width="20.85546875" style="2" customWidth="1"/>
    <col min="7419" max="7419" width="19.5703125" style="2" customWidth="1"/>
    <col min="7420" max="7420" width="21.5703125" style="2" customWidth="1"/>
    <col min="7421" max="7421" width="15.140625" style="2" customWidth="1"/>
    <col min="7422" max="7424" width="0" style="2" hidden="1" customWidth="1"/>
    <col min="7425" max="7667" width="11.42578125" style="2"/>
    <col min="7668" max="7668" width="20.5703125" style="2" customWidth="1"/>
    <col min="7669" max="7672" width="11.42578125" style="2" customWidth="1"/>
    <col min="7673" max="7673" width="21.140625" style="2" customWidth="1"/>
    <col min="7674" max="7674" width="20.85546875" style="2" customWidth="1"/>
    <col min="7675" max="7675" width="19.5703125" style="2" customWidth="1"/>
    <col min="7676" max="7676" width="21.5703125" style="2" customWidth="1"/>
    <col min="7677" max="7677" width="15.140625" style="2" customWidth="1"/>
    <col min="7678" max="7680" width="0" style="2" hidden="1" customWidth="1"/>
    <col min="7681" max="7923" width="11.42578125" style="2"/>
    <col min="7924" max="7924" width="20.5703125" style="2" customWidth="1"/>
    <col min="7925" max="7928" width="11.42578125" style="2" customWidth="1"/>
    <col min="7929" max="7929" width="21.140625" style="2" customWidth="1"/>
    <col min="7930" max="7930" width="20.85546875" style="2" customWidth="1"/>
    <col min="7931" max="7931" width="19.5703125" style="2" customWidth="1"/>
    <col min="7932" max="7932" width="21.5703125" style="2" customWidth="1"/>
    <col min="7933" max="7933" width="15.140625" style="2" customWidth="1"/>
    <col min="7934" max="7936" width="0" style="2" hidden="1" customWidth="1"/>
    <col min="7937" max="8179" width="11.42578125" style="2"/>
    <col min="8180" max="8180" width="20.5703125" style="2" customWidth="1"/>
    <col min="8181" max="8184" width="11.42578125" style="2" customWidth="1"/>
    <col min="8185" max="8185" width="21.140625" style="2" customWidth="1"/>
    <col min="8186" max="8186" width="20.85546875" style="2" customWidth="1"/>
    <col min="8187" max="8187" width="19.5703125" style="2" customWidth="1"/>
    <col min="8188" max="8188" width="21.5703125" style="2" customWidth="1"/>
    <col min="8189" max="8189" width="15.140625" style="2" customWidth="1"/>
    <col min="8190" max="8192" width="0" style="2" hidden="1" customWidth="1"/>
    <col min="8193" max="8435" width="11.42578125" style="2"/>
    <col min="8436" max="8436" width="20.5703125" style="2" customWidth="1"/>
    <col min="8437" max="8440" width="11.42578125" style="2" customWidth="1"/>
    <col min="8441" max="8441" width="21.140625" style="2" customWidth="1"/>
    <col min="8442" max="8442" width="20.85546875" style="2" customWidth="1"/>
    <col min="8443" max="8443" width="19.5703125" style="2" customWidth="1"/>
    <col min="8444" max="8444" width="21.5703125" style="2" customWidth="1"/>
    <col min="8445" max="8445" width="15.140625" style="2" customWidth="1"/>
    <col min="8446" max="8448" width="0" style="2" hidden="1" customWidth="1"/>
    <col min="8449" max="8691" width="11.42578125" style="2"/>
    <col min="8692" max="8692" width="20.5703125" style="2" customWidth="1"/>
    <col min="8693" max="8696" width="11.42578125" style="2" customWidth="1"/>
    <col min="8697" max="8697" width="21.140625" style="2" customWidth="1"/>
    <col min="8698" max="8698" width="20.85546875" style="2" customWidth="1"/>
    <col min="8699" max="8699" width="19.5703125" style="2" customWidth="1"/>
    <col min="8700" max="8700" width="21.5703125" style="2" customWidth="1"/>
    <col min="8701" max="8701" width="15.140625" style="2" customWidth="1"/>
    <col min="8702" max="8704" width="0" style="2" hidden="1" customWidth="1"/>
    <col min="8705" max="8947" width="11.42578125" style="2"/>
    <col min="8948" max="8948" width="20.5703125" style="2" customWidth="1"/>
    <col min="8949" max="8952" width="11.42578125" style="2" customWidth="1"/>
    <col min="8953" max="8953" width="21.140625" style="2" customWidth="1"/>
    <col min="8954" max="8954" width="20.85546875" style="2" customWidth="1"/>
    <col min="8955" max="8955" width="19.5703125" style="2" customWidth="1"/>
    <col min="8956" max="8956" width="21.5703125" style="2" customWidth="1"/>
    <col min="8957" max="8957" width="15.140625" style="2" customWidth="1"/>
    <col min="8958" max="8960" width="0" style="2" hidden="1" customWidth="1"/>
    <col min="8961" max="9203" width="11.42578125" style="2"/>
    <col min="9204" max="9204" width="20.5703125" style="2" customWidth="1"/>
    <col min="9205" max="9208" width="11.42578125" style="2" customWidth="1"/>
    <col min="9209" max="9209" width="21.140625" style="2" customWidth="1"/>
    <col min="9210" max="9210" width="20.85546875" style="2" customWidth="1"/>
    <col min="9211" max="9211" width="19.5703125" style="2" customWidth="1"/>
    <col min="9212" max="9212" width="21.5703125" style="2" customWidth="1"/>
    <col min="9213" max="9213" width="15.140625" style="2" customWidth="1"/>
    <col min="9214" max="9216" width="0" style="2" hidden="1" customWidth="1"/>
    <col min="9217" max="9459" width="11.42578125" style="2"/>
    <col min="9460" max="9460" width="20.5703125" style="2" customWidth="1"/>
    <col min="9461" max="9464" width="11.42578125" style="2" customWidth="1"/>
    <col min="9465" max="9465" width="21.140625" style="2" customWidth="1"/>
    <col min="9466" max="9466" width="20.85546875" style="2" customWidth="1"/>
    <col min="9467" max="9467" width="19.5703125" style="2" customWidth="1"/>
    <col min="9468" max="9468" width="21.5703125" style="2" customWidth="1"/>
    <col min="9469" max="9469" width="15.140625" style="2" customWidth="1"/>
    <col min="9470" max="9472" width="0" style="2" hidden="1" customWidth="1"/>
    <col min="9473" max="9715" width="11.42578125" style="2"/>
    <col min="9716" max="9716" width="20.5703125" style="2" customWidth="1"/>
    <col min="9717" max="9720" width="11.42578125" style="2" customWidth="1"/>
    <col min="9721" max="9721" width="21.140625" style="2" customWidth="1"/>
    <col min="9722" max="9722" width="20.85546875" style="2" customWidth="1"/>
    <col min="9723" max="9723" width="19.5703125" style="2" customWidth="1"/>
    <col min="9724" max="9724" width="21.5703125" style="2" customWidth="1"/>
    <col min="9725" max="9725" width="15.140625" style="2" customWidth="1"/>
    <col min="9726" max="9728" width="0" style="2" hidden="1" customWidth="1"/>
    <col min="9729" max="9971" width="11.42578125" style="2"/>
    <col min="9972" max="9972" width="20.5703125" style="2" customWidth="1"/>
    <col min="9973" max="9976" width="11.42578125" style="2" customWidth="1"/>
    <col min="9977" max="9977" width="21.140625" style="2" customWidth="1"/>
    <col min="9978" max="9978" width="20.85546875" style="2" customWidth="1"/>
    <col min="9979" max="9979" width="19.5703125" style="2" customWidth="1"/>
    <col min="9980" max="9980" width="21.5703125" style="2" customWidth="1"/>
    <col min="9981" max="9981" width="15.140625" style="2" customWidth="1"/>
    <col min="9982" max="9984" width="0" style="2" hidden="1" customWidth="1"/>
    <col min="9985" max="10227" width="11.42578125" style="2"/>
    <col min="10228" max="10228" width="20.5703125" style="2" customWidth="1"/>
    <col min="10229" max="10232" width="11.42578125" style="2" customWidth="1"/>
    <col min="10233" max="10233" width="21.140625" style="2" customWidth="1"/>
    <col min="10234" max="10234" width="20.85546875" style="2" customWidth="1"/>
    <col min="10235" max="10235" width="19.5703125" style="2" customWidth="1"/>
    <col min="10236" max="10236" width="21.5703125" style="2" customWidth="1"/>
    <col min="10237" max="10237" width="15.140625" style="2" customWidth="1"/>
    <col min="10238" max="10240" width="0" style="2" hidden="1" customWidth="1"/>
    <col min="10241" max="10483" width="11.42578125" style="2"/>
    <col min="10484" max="10484" width="20.5703125" style="2" customWidth="1"/>
    <col min="10485" max="10488" width="11.42578125" style="2" customWidth="1"/>
    <col min="10489" max="10489" width="21.140625" style="2" customWidth="1"/>
    <col min="10490" max="10490" width="20.85546875" style="2" customWidth="1"/>
    <col min="10491" max="10491" width="19.5703125" style="2" customWidth="1"/>
    <col min="10492" max="10492" width="21.5703125" style="2" customWidth="1"/>
    <col min="10493" max="10493" width="15.140625" style="2" customWidth="1"/>
    <col min="10494" max="10496" width="0" style="2" hidden="1" customWidth="1"/>
    <col min="10497" max="10739" width="11.42578125" style="2"/>
    <col min="10740" max="10740" width="20.5703125" style="2" customWidth="1"/>
    <col min="10741" max="10744" width="11.42578125" style="2" customWidth="1"/>
    <col min="10745" max="10745" width="21.140625" style="2" customWidth="1"/>
    <col min="10746" max="10746" width="20.85546875" style="2" customWidth="1"/>
    <col min="10747" max="10747" width="19.5703125" style="2" customWidth="1"/>
    <col min="10748" max="10748" width="21.5703125" style="2" customWidth="1"/>
    <col min="10749" max="10749" width="15.140625" style="2" customWidth="1"/>
    <col min="10750" max="10752" width="0" style="2" hidden="1" customWidth="1"/>
    <col min="10753" max="10995" width="11.42578125" style="2"/>
    <col min="10996" max="10996" width="20.5703125" style="2" customWidth="1"/>
    <col min="10997" max="11000" width="11.42578125" style="2" customWidth="1"/>
    <col min="11001" max="11001" width="21.140625" style="2" customWidth="1"/>
    <col min="11002" max="11002" width="20.85546875" style="2" customWidth="1"/>
    <col min="11003" max="11003" width="19.5703125" style="2" customWidth="1"/>
    <col min="11004" max="11004" width="21.5703125" style="2" customWidth="1"/>
    <col min="11005" max="11005" width="15.140625" style="2" customWidth="1"/>
    <col min="11006" max="11008" width="0" style="2" hidden="1" customWidth="1"/>
    <col min="11009" max="11251" width="11.42578125" style="2"/>
    <col min="11252" max="11252" width="20.5703125" style="2" customWidth="1"/>
    <col min="11253" max="11256" width="11.42578125" style="2" customWidth="1"/>
    <col min="11257" max="11257" width="21.140625" style="2" customWidth="1"/>
    <col min="11258" max="11258" width="20.85546875" style="2" customWidth="1"/>
    <col min="11259" max="11259" width="19.5703125" style="2" customWidth="1"/>
    <col min="11260" max="11260" width="21.5703125" style="2" customWidth="1"/>
    <col min="11261" max="11261" width="15.140625" style="2" customWidth="1"/>
    <col min="11262" max="11264" width="0" style="2" hidden="1" customWidth="1"/>
    <col min="11265" max="11507" width="11.42578125" style="2"/>
    <col min="11508" max="11508" width="20.5703125" style="2" customWidth="1"/>
    <col min="11509" max="11512" width="11.42578125" style="2" customWidth="1"/>
    <col min="11513" max="11513" width="21.140625" style="2" customWidth="1"/>
    <col min="11514" max="11514" width="20.85546875" style="2" customWidth="1"/>
    <col min="11515" max="11515" width="19.5703125" style="2" customWidth="1"/>
    <col min="11516" max="11516" width="21.5703125" style="2" customWidth="1"/>
    <col min="11517" max="11517" width="15.140625" style="2" customWidth="1"/>
    <col min="11518" max="11520" width="0" style="2" hidden="1" customWidth="1"/>
    <col min="11521" max="11763" width="11.42578125" style="2"/>
    <col min="11764" max="11764" width="20.5703125" style="2" customWidth="1"/>
    <col min="11765" max="11768" width="11.42578125" style="2" customWidth="1"/>
    <col min="11769" max="11769" width="21.140625" style="2" customWidth="1"/>
    <col min="11770" max="11770" width="20.85546875" style="2" customWidth="1"/>
    <col min="11771" max="11771" width="19.5703125" style="2" customWidth="1"/>
    <col min="11772" max="11772" width="21.5703125" style="2" customWidth="1"/>
    <col min="11773" max="11773" width="15.140625" style="2" customWidth="1"/>
    <col min="11774" max="11776" width="0" style="2" hidden="1" customWidth="1"/>
    <col min="11777" max="12019" width="11.42578125" style="2"/>
    <col min="12020" max="12020" width="20.5703125" style="2" customWidth="1"/>
    <col min="12021" max="12024" width="11.42578125" style="2" customWidth="1"/>
    <col min="12025" max="12025" width="21.140625" style="2" customWidth="1"/>
    <col min="12026" max="12026" width="20.85546875" style="2" customWidth="1"/>
    <col min="12027" max="12027" width="19.5703125" style="2" customWidth="1"/>
    <col min="12028" max="12028" width="21.5703125" style="2" customWidth="1"/>
    <col min="12029" max="12029" width="15.140625" style="2" customWidth="1"/>
    <col min="12030" max="12032" width="0" style="2" hidden="1" customWidth="1"/>
    <col min="12033" max="12275" width="11.42578125" style="2"/>
    <col min="12276" max="12276" width="20.5703125" style="2" customWidth="1"/>
    <col min="12277" max="12280" width="11.42578125" style="2" customWidth="1"/>
    <col min="12281" max="12281" width="21.140625" style="2" customWidth="1"/>
    <col min="12282" max="12282" width="20.85546875" style="2" customWidth="1"/>
    <col min="12283" max="12283" width="19.5703125" style="2" customWidth="1"/>
    <col min="12284" max="12284" width="21.5703125" style="2" customWidth="1"/>
    <col min="12285" max="12285" width="15.140625" style="2" customWidth="1"/>
    <col min="12286" max="12288" width="0" style="2" hidden="1" customWidth="1"/>
    <col min="12289" max="12531" width="11.42578125" style="2"/>
    <col min="12532" max="12532" width="20.5703125" style="2" customWidth="1"/>
    <col min="12533" max="12536" width="11.42578125" style="2" customWidth="1"/>
    <col min="12537" max="12537" width="21.140625" style="2" customWidth="1"/>
    <col min="12538" max="12538" width="20.85546875" style="2" customWidth="1"/>
    <col min="12539" max="12539" width="19.5703125" style="2" customWidth="1"/>
    <col min="12540" max="12540" width="21.5703125" style="2" customWidth="1"/>
    <col min="12541" max="12541" width="15.140625" style="2" customWidth="1"/>
    <col min="12542" max="12544" width="0" style="2" hidden="1" customWidth="1"/>
    <col min="12545" max="12787" width="11.42578125" style="2"/>
    <col min="12788" max="12788" width="20.5703125" style="2" customWidth="1"/>
    <col min="12789" max="12792" width="11.42578125" style="2" customWidth="1"/>
    <col min="12793" max="12793" width="21.140625" style="2" customWidth="1"/>
    <col min="12794" max="12794" width="20.85546875" style="2" customWidth="1"/>
    <col min="12795" max="12795" width="19.5703125" style="2" customWidth="1"/>
    <col min="12796" max="12796" width="21.5703125" style="2" customWidth="1"/>
    <col min="12797" max="12797" width="15.140625" style="2" customWidth="1"/>
    <col min="12798" max="12800" width="0" style="2" hidden="1" customWidth="1"/>
    <col min="12801" max="13043" width="11.42578125" style="2"/>
    <col min="13044" max="13044" width="20.5703125" style="2" customWidth="1"/>
    <col min="13045" max="13048" width="11.42578125" style="2" customWidth="1"/>
    <col min="13049" max="13049" width="21.140625" style="2" customWidth="1"/>
    <col min="13050" max="13050" width="20.85546875" style="2" customWidth="1"/>
    <col min="13051" max="13051" width="19.5703125" style="2" customWidth="1"/>
    <col min="13052" max="13052" width="21.5703125" style="2" customWidth="1"/>
    <col min="13053" max="13053" width="15.140625" style="2" customWidth="1"/>
    <col min="13054" max="13056" width="0" style="2" hidden="1" customWidth="1"/>
    <col min="13057" max="13299" width="11.42578125" style="2"/>
    <col min="13300" max="13300" width="20.5703125" style="2" customWidth="1"/>
    <col min="13301" max="13304" width="11.42578125" style="2" customWidth="1"/>
    <col min="13305" max="13305" width="21.140625" style="2" customWidth="1"/>
    <col min="13306" max="13306" width="20.85546875" style="2" customWidth="1"/>
    <col min="13307" max="13307" width="19.5703125" style="2" customWidth="1"/>
    <col min="13308" max="13308" width="21.5703125" style="2" customWidth="1"/>
    <col min="13309" max="13309" width="15.140625" style="2" customWidth="1"/>
    <col min="13310" max="13312" width="0" style="2" hidden="1" customWidth="1"/>
    <col min="13313" max="13555" width="11.42578125" style="2"/>
    <col min="13556" max="13556" width="20.5703125" style="2" customWidth="1"/>
    <col min="13557" max="13560" width="11.42578125" style="2" customWidth="1"/>
    <col min="13561" max="13561" width="21.140625" style="2" customWidth="1"/>
    <col min="13562" max="13562" width="20.85546875" style="2" customWidth="1"/>
    <col min="13563" max="13563" width="19.5703125" style="2" customWidth="1"/>
    <col min="13564" max="13564" width="21.5703125" style="2" customWidth="1"/>
    <col min="13565" max="13565" width="15.140625" style="2" customWidth="1"/>
    <col min="13566" max="13568" width="0" style="2" hidden="1" customWidth="1"/>
    <col min="13569" max="13811" width="11.42578125" style="2"/>
    <col min="13812" max="13812" width="20.5703125" style="2" customWidth="1"/>
    <col min="13813" max="13816" width="11.42578125" style="2" customWidth="1"/>
    <col min="13817" max="13817" width="21.140625" style="2" customWidth="1"/>
    <col min="13818" max="13818" width="20.85546875" style="2" customWidth="1"/>
    <col min="13819" max="13819" width="19.5703125" style="2" customWidth="1"/>
    <col min="13820" max="13820" width="21.5703125" style="2" customWidth="1"/>
    <col min="13821" max="13821" width="15.140625" style="2" customWidth="1"/>
    <col min="13822" max="13824" width="0" style="2" hidden="1" customWidth="1"/>
    <col min="13825" max="14067" width="11.42578125" style="2"/>
    <col min="14068" max="14068" width="20.5703125" style="2" customWidth="1"/>
    <col min="14069" max="14072" width="11.42578125" style="2" customWidth="1"/>
    <col min="14073" max="14073" width="21.140625" style="2" customWidth="1"/>
    <col min="14074" max="14074" width="20.85546875" style="2" customWidth="1"/>
    <col min="14075" max="14075" width="19.5703125" style="2" customWidth="1"/>
    <col min="14076" max="14076" width="21.5703125" style="2" customWidth="1"/>
    <col min="14077" max="14077" width="15.140625" style="2" customWidth="1"/>
    <col min="14078" max="14080" width="0" style="2" hidden="1" customWidth="1"/>
    <col min="14081" max="14323" width="11.42578125" style="2"/>
    <col min="14324" max="14324" width="20.5703125" style="2" customWidth="1"/>
    <col min="14325" max="14328" width="11.42578125" style="2" customWidth="1"/>
    <col min="14329" max="14329" width="21.140625" style="2" customWidth="1"/>
    <col min="14330" max="14330" width="20.85546875" style="2" customWidth="1"/>
    <col min="14331" max="14331" width="19.5703125" style="2" customWidth="1"/>
    <col min="14332" max="14332" width="21.5703125" style="2" customWidth="1"/>
    <col min="14333" max="14333" width="15.140625" style="2" customWidth="1"/>
    <col min="14334" max="14336" width="0" style="2" hidden="1" customWidth="1"/>
    <col min="14337" max="14579" width="11.42578125" style="2"/>
    <col min="14580" max="14580" width="20.5703125" style="2" customWidth="1"/>
    <col min="14581" max="14584" width="11.42578125" style="2" customWidth="1"/>
    <col min="14585" max="14585" width="21.140625" style="2" customWidth="1"/>
    <col min="14586" max="14586" width="20.85546875" style="2" customWidth="1"/>
    <col min="14587" max="14587" width="19.5703125" style="2" customWidth="1"/>
    <col min="14588" max="14588" width="21.5703125" style="2" customWidth="1"/>
    <col min="14589" max="14589" width="15.140625" style="2" customWidth="1"/>
    <col min="14590" max="14592" width="0" style="2" hidden="1" customWidth="1"/>
    <col min="14593" max="14835" width="11.42578125" style="2"/>
    <col min="14836" max="14836" width="20.5703125" style="2" customWidth="1"/>
    <col min="14837" max="14840" width="11.42578125" style="2" customWidth="1"/>
    <col min="14841" max="14841" width="21.140625" style="2" customWidth="1"/>
    <col min="14842" max="14842" width="20.85546875" style="2" customWidth="1"/>
    <col min="14843" max="14843" width="19.5703125" style="2" customWidth="1"/>
    <col min="14844" max="14844" width="21.5703125" style="2" customWidth="1"/>
    <col min="14845" max="14845" width="15.140625" style="2" customWidth="1"/>
    <col min="14846" max="14848" width="0" style="2" hidden="1" customWidth="1"/>
    <col min="14849" max="15091" width="11.42578125" style="2"/>
    <col min="15092" max="15092" width="20.5703125" style="2" customWidth="1"/>
    <col min="15093" max="15096" width="11.42578125" style="2" customWidth="1"/>
    <col min="15097" max="15097" width="21.140625" style="2" customWidth="1"/>
    <col min="15098" max="15098" width="20.85546875" style="2" customWidth="1"/>
    <col min="15099" max="15099" width="19.5703125" style="2" customWidth="1"/>
    <col min="15100" max="15100" width="21.5703125" style="2" customWidth="1"/>
    <col min="15101" max="15101" width="15.140625" style="2" customWidth="1"/>
    <col min="15102" max="15104" width="0" style="2" hidden="1" customWidth="1"/>
    <col min="15105" max="15347" width="11.42578125" style="2"/>
    <col min="15348" max="15348" width="20.5703125" style="2" customWidth="1"/>
    <col min="15349" max="15352" width="11.42578125" style="2" customWidth="1"/>
    <col min="15353" max="15353" width="21.140625" style="2" customWidth="1"/>
    <col min="15354" max="15354" width="20.85546875" style="2" customWidth="1"/>
    <col min="15355" max="15355" width="19.5703125" style="2" customWidth="1"/>
    <col min="15356" max="15356" width="21.5703125" style="2" customWidth="1"/>
    <col min="15357" max="15357" width="15.140625" style="2" customWidth="1"/>
    <col min="15358" max="15360" width="0" style="2" hidden="1" customWidth="1"/>
    <col min="15361" max="15603" width="11.42578125" style="2"/>
    <col min="15604" max="15604" width="20.5703125" style="2" customWidth="1"/>
    <col min="15605" max="15608" width="11.42578125" style="2" customWidth="1"/>
    <col min="15609" max="15609" width="21.140625" style="2" customWidth="1"/>
    <col min="15610" max="15610" width="20.85546875" style="2" customWidth="1"/>
    <col min="15611" max="15611" width="19.5703125" style="2" customWidth="1"/>
    <col min="15612" max="15612" width="21.5703125" style="2" customWidth="1"/>
    <col min="15613" max="15613" width="15.140625" style="2" customWidth="1"/>
    <col min="15614" max="15616" width="0" style="2" hidden="1" customWidth="1"/>
    <col min="15617" max="15859" width="11.42578125" style="2"/>
    <col min="15860" max="15860" width="20.5703125" style="2" customWidth="1"/>
    <col min="15861" max="15864" width="11.42578125" style="2" customWidth="1"/>
    <col min="15865" max="15865" width="21.140625" style="2" customWidth="1"/>
    <col min="15866" max="15866" width="20.85546875" style="2" customWidth="1"/>
    <col min="15867" max="15867" width="19.5703125" style="2" customWidth="1"/>
    <col min="15868" max="15868" width="21.5703125" style="2" customWidth="1"/>
    <col min="15869" max="15869" width="15.140625" style="2" customWidth="1"/>
    <col min="15870" max="15872" width="0" style="2" hidden="1" customWidth="1"/>
    <col min="15873" max="16115" width="11.42578125" style="2"/>
    <col min="16116" max="16116" width="20.5703125" style="2" customWidth="1"/>
    <col min="16117" max="16120" width="11.42578125" style="2" customWidth="1"/>
    <col min="16121" max="16121" width="21.140625" style="2" customWidth="1"/>
    <col min="16122" max="16122" width="20.85546875" style="2" customWidth="1"/>
    <col min="16123" max="16123" width="19.5703125" style="2" customWidth="1"/>
    <col min="16124" max="16124" width="21.5703125" style="2" customWidth="1"/>
    <col min="16125" max="16125" width="15.140625" style="2" customWidth="1"/>
    <col min="16126" max="16128" width="0" style="2" hidden="1" customWidth="1"/>
    <col min="16129" max="16384" width="11.42578125" style="2"/>
  </cols>
  <sheetData>
    <row r="1" spans="1:13" ht="15" thickBot="1" x14ac:dyDescent="0.25">
      <c r="A1" s="385"/>
      <c r="B1" s="386"/>
      <c r="C1" s="386"/>
      <c r="D1" s="386"/>
      <c r="E1" s="386"/>
      <c r="F1" s="386"/>
      <c r="G1" s="386"/>
      <c r="H1" s="386"/>
      <c r="I1" s="386"/>
      <c r="J1" s="387"/>
      <c r="K1" s="1" t="s">
        <v>0</v>
      </c>
      <c r="L1" s="1" t="s">
        <v>1</v>
      </c>
      <c r="M1" s="1" t="s">
        <v>2</v>
      </c>
    </row>
    <row r="2" spans="1:13" ht="24.6" customHeight="1" x14ac:dyDescent="0.2">
      <c r="A2" s="380"/>
      <c r="B2" s="318" t="s">
        <v>4</v>
      </c>
      <c r="C2" s="319"/>
      <c r="D2" s="319"/>
      <c r="E2" s="319"/>
      <c r="F2" s="319"/>
      <c r="G2" s="319"/>
      <c r="H2" s="320"/>
      <c r="I2" s="383" t="s">
        <v>882</v>
      </c>
      <c r="J2" s="325"/>
      <c r="K2" s="1" t="s">
        <v>6</v>
      </c>
      <c r="L2" s="1" t="s">
        <v>7</v>
      </c>
      <c r="M2" s="1" t="s">
        <v>8</v>
      </c>
    </row>
    <row r="3" spans="1:13" ht="24.6" customHeight="1" x14ac:dyDescent="0.2">
      <c r="A3" s="381"/>
      <c r="B3" s="321"/>
      <c r="C3" s="322"/>
      <c r="D3" s="322"/>
      <c r="E3" s="322"/>
      <c r="F3" s="322"/>
      <c r="G3" s="322"/>
      <c r="H3" s="323"/>
      <c r="I3" s="384" t="s">
        <v>10</v>
      </c>
      <c r="J3" s="327"/>
      <c r="K3" s="1" t="s">
        <v>11</v>
      </c>
      <c r="L3" s="1"/>
      <c r="M3" s="1" t="s">
        <v>12</v>
      </c>
    </row>
    <row r="4" spans="1:13" ht="24.6" customHeight="1" thickBot="1" x14ac:dyDescent="0.25">
      <c r="A4" s="382"/>
      <c r="B4" s="328" t="s">
        <v>14</v>
      </c>
      <c r="C4" s="329"/>
      <c r="D4" s="329"/>
      <c r="E4" s="329"/>
      <c r="F4" s="329"/>
      <c r="G4" s="329"/>
      <c r="H4" s="330"/>
      <c r="I4" s="376" t="s">
        <v>15</v>
      </c>
      <c r="J4" s="309"/>
      <c r="M4" s="1" t="s">
        <v>16</v>
      </c>
    </row>
    <row r="5" spans="1:13" ht="13.35" customHeight="1" thickBot="1" x14ac:dyDescent="0.25">
      <c r="A5" s="31"/>
      <c r="B5" s="4"/>
      <c r="C5" s="4"/>
      <c r="D5" s="4"/>
      <c r="E5" s="4"/>
      <c r="F5" s="4"/>
      <c r="G5" s="4"/>
      <c r="H5" s="4"/>
      <c r="I5" s="4"/>
      <c r="J5" s="5"/>
      <c r="M5" s="1"/>
    </row>
    <row r="6" spans="1:13" ht="27" customHeight="1" thickBot="1" x14ac:dyDescent="0.25">
      <c r="A6" s="356" t="s">
        <v>17</v>
      </c>
      <c r="B6" s="357"/>
      <c r="C6" s="357"/>
      <c r="D6" s="357"/>
      <c r="E6" s="357"/>
      <c r="F6" s="357"/>
      <c r="G6" s="357"/>
      <c r="H6" s="357"/>
      <c r="I6" s="357"/>
      <c r="J6" s="358"/>
    </row>
    <row r="7" spans="1:13" ht="34.35" customHeight="1" x14ac:dyDescent="0.2">
      <c r="A7" s="6" t="s">
        <v>18</v>
      </c>
      <c r="B7" s="403" t="s">
        <v>19</v>
      </c>
      <c r="C7" s="404"/>
      <c r="D7" s="404"/>
      <c r="E7" s="404"/>
      <c r="F7" s="404"/>
      <c r="G7" s="404"/>
      <c r="H7" s="405"/>
      <c r="I7" s="7" t="s">
        <v>20</v>
      </c>
      <c r="J7" s="20" t="s">
        <v>3</v>
      </c>
      <c r="M7" s="1"/>
    </row>
    <row r="8" spans="1:13" ht="34.35" customHeight="1" thickBot="1" x14ac:dyDescent="0.25">
      <c r="A8" s="8" t="s">
        <v>21</v>
      </c>
      <c r="B8" s="406" t="s">
        <v>885</v>
      </c>
      <c r="C8" s="407"/>
      <c r="D8" s="407"/>
      <c r="E8" s="407"/>
      <c r="F8" s="407"/>
      <c r="G8" s="407"/>
      <c r="H8" s="408"/>
      <c r="I8" s="9" t="s">
        <v>22</v>
      </c>
      <c r="J8" s="21" t="s">
        <v>1</v>
      </c>
      <c r="M8" s="1"/>
    </row>
    <row r="9" spans="1:13" ht="13.5" thickBot="1" x14ac:dyDescent="0.25">
      <c r="A9" s="363"/>
      <c r="B9" s="364"/>
      <c r="C9" s="364"/>
      <c r="D9" s="364"/>
      <c r="E9" s="364"/>
      <c r="F9" s="364"/>
      <c r="G9" s="364"/>
      <c r="H9" s="364"/>
      <c r="I9" s="364"/>
      <c r="J9" s="365"/>
    </row>
    <row r="10" spans="1:13" ht="31.5" x14ac:dyDescent="0.2">
      <c r="A10" s="6" t="s">
        <v>23</v>
      </c>
      <c r="B10" s="403" t="s">
        <v>757</v>
      </c>
      <c r="C10" s="404"/>
      <c r="D10" s="404"/>
      <c r="E10" s="404"/>
      <c r="F10" s="405"/>
      <c r="G10" s="7" t="s">
        <v>24</v>
      </c>
      <c r="H10" s="409" t="s">
        <v>763</v>
      </c>
      <c r="I10" s="410"/>
      <c r="J10" s="411"/>
    </row>
    <row r="11" spans="1:13" ht="47.25" x14ac:dyDescent="0.2">
      <c r="A11" s="33" t="s">
        <v>25</v>
      </c>
      <c r="B11" s="350" t="s">
        <v>52</v>
      </c>
      <c r="C11" s="351"/>
      <c r="D11" s="351"/>
      <c r="E11" s="351"/>
      <c r="F11" s="352"/>
      <c r="G11" s="34" t="s">
        <v>26</v>
      </c>
      <c r="H11" s="353" t="s">
        <v>869</v>
      </c>
      <c r="I11" s="354"/>
      <c r="J11" s="355"/>
    </row>
    <row r="12" spans="1:13" ht="31.5" x14ac:dyDescent="0.2">
      <c r="A12" s="33" t="s">
        <v>27</v>
      </c>
      <c r="B12" s="337" t="s">
        <v>767</v>
      </c>
      <c r="C12" s="338"/>
      <c r="D12" s="338"/>
      <c r="E12" s="338"/>
      <c r="F12" s="339"/>
      <c r="G12" s="34" t="s">
        <v>28</v>
      </c>
      <c r="H12" s="353" t="s">
        <v>51</v>
      </c>
      <c r="I12" s="354"/>
      <c r="J12" s="355"/>
    </row>
    <row r="13" spans="1:13" ht="47.25" x14ac:dyDescent="0.2">
      <c r="A13" s="33" t="s">
        <v>29</v>
      </c>
      <c r="B13" s="337" t="s">
        <v>899</v>
      </c>
      <c r="C13" s="338"/>
      <c r="D13" s="338"/>
      <c r="E13" s="338"/>
      <c r="F13" s="339"/>
      <c r="G13" s="34" t="s">
        <v>30</v>
      </c>
      <c r="H13" s="337" t="s">
        <v>756</v>
      </c>
      <c r="I13" s="338"/>
      <c r="J13" s="388"/>
    </row>
    <row r="14" spans="1:13" ht="69.95" customHeight="1" x14ac:dyDescent="0.2">
      <c r="A14" s="33" t="s">
        <v>31</v>
      </c>
      <c r="B14" s="337" t="s">
        <v>57</v>
      </c>
      <c r="C14" s="338"/>
      <c r="D14" s="338"/>
      <c r="E14" s="338"/>
      <c r="F14" s="339"/>
      <c r="G14" s="34" t="s">
        <v>32</v>
      </c>
      <c r="H14" s="337" t="s">
        <v>33</v>
      </c>
      <c r="I14" s="338"/>
      <c r="J14" s="388"/>
    </row>
    <row r="15" spans="1:13" ht="23.45" customHeight="1" x14ac:dyDescent="0.2">
      <c r="A15" s="389" t="s">
        <v>34</v>
      </c>
      <c r="B15" s="391">
        <v>0.09</v>
      </c>
      <c r="C15" s="392"/>
      <c r="D15" s="395" t="s">
        <v>35</v>
      </c>
      <c r="E15" s="396"/>
      <c r="F15" s="399">
        <v>0.09</v>
      </c>
      <c r="G15" s="401" t="s">
        <v>36</v>
      </c>
      <c r="H15" s="10" t="s">
        <v>37</v>
      </c>
      <c r="I15" s="10" t="s">
        <v>38</v>
      </c>
      <c r="J15" s="11" t="s">
        <v>39</v>
      </c>
    </row>
    <row r="16" spans="1:13" ht="51.6" customHeight="1" x14ac:dyDescent="0.2">
      <c r="A16" s="390"/>
      <c r="B16" s="393"/>
      <c r="C16" s="394"/>
      <c r="D16" s="397"/>
      <c r="E16" s="398"/>
      <c r="F16" s="400"/>
      <c r="G16" s="402"/>
      <c r="H16" s="27" t="s">
        <v>918</v>
      </c>
      <c r="I16" s="28" t="s">
        <v>919</v>
      </c>
      <c r="J16" s="29" t="s">
        <v>920</v>
      </c>
    </row>
    <row r="17" spans="1:13" ht="13.5" thickBot="1" x14ac:dyDescent="0.25">
      <c r="A17" s="331"/>
      <c r="B17" s="332"/>
      <c r="C17" s="332"/>
      <c r="D17" s="332"/>
      <c r="E17" s="332"/>
      <c r="F17" s="332"/>
      <c r="G17" s="332"/>
      <c r="H17" s="332"/>
      <c r="I17" s="332"/>
      <c r="J17" s="333"/>
    </row>
    <row r="18" spans="1:13" ht="13.5" thickBot="1" x14ac:dyDescent="0.25">
      <c r="A18" s="385"/>
      <c r="B18" s="386"/>
      <c r="C18" s="386"/>
      <c r="D18" s="386"/>
      <c r="E18" s="386"/>
      <c r="F18" s="386"/>
      <c r="G18" s="386"/>
      <c r="H18" s="386"/>
      <c r="I18" s="386"/>
      <c r="J18" s="387"/>
    </row>
    <row r="19" spans="1:13" ht="24.6" customHeight="1" x14ac:dyDescent="0.2">
      <c r="A19" s="380"/>
      <c r="B19" s="318" t="s">
        <v>4</v>
      </c>
      <c r="C19" s="319"/>
      <c r="D19" s="319"/>
      <c r="E19" s="319"/>
      <c r="F19" s="319"/>
      <c r="G19" s="319"/>
      <c r="H19" s="320"/>
      <c r="I19" s="383" t="s">
        <v>882</v>
      </c>
      <c r="J19" s="325"/>
      <c r="K19" s="1" t="s">
        <v>6</v>
      </c>
      <c r="L19" s="1" t="s">
        <v>7</v>
      </c>
      <c r="M19" s="1" t="s">
        <v>8</v>
      </c>
    </row>
    <row r="20" spans="1:13" ht="24.6" customHeight="1" x14ac:dyDescent="0.2">
      <c r="A20" s="381"/>
      <c r="B20" s="321"/>
      <c r="C20" s="322"/>
      <c r="D20" s="322"/>
      <c r="E20" s="322"/>
      <c r="F20" s="322"/>
      <c r="G20" s="322"/>
      <c r="H20" s="323"/>
      <c r="I20" s="384" t="s">
        <v>10</v>
      </c>
      <c r="J20" s="327"/>
      <c r="K20" s="1" t="s">
        <v>11</v>
      </c>
      <c r="L20" s="1"/>
      <c r="M20" s="1" t="s">
        <v>12</v>
      </c>
    </row>
    <row r="21" spans="1:13" ht="24.6" customHeight="1" thickBot="1" x14ac:dyDescent="0.25">
      <c r="A21" s="382"/>
      <c r="B21" s="328" t="s">
        <v>14</v>
      </c>
      <c r="C21" s="329"/>
      <c r="D21" s="329"/>
      <c r="E21" s="329"/>
      <c r="F21" s="329"/>
      <c r="G21" s="329"/>
      <c r="H21" s="330"/>
      <c r="I21" s="376" t="s">
        <v>15</v>
      </c>
      <c r="J21" s="309"/>
      <c r="M21" s="1" t="s">
        <v>16</v>
      </c>
    </row>
    <row r="22" spans="1:13" ht="24.95" customHeight="1" thickBot="1" x14ac:dyDescent="0.25">
      <c r="A22" s="377" t="s">
        <v>40</v>
      </c>
      <c r="B22" s="378"/>
      <c r="C22" s="378"/>
      <c r="D22" s="378"/>
      <c r="E22" s="378"/>
      <c r="F22" s="378"/>
      <c r="G22" s="378"/>
      <c r="H22" s="378"/>
      <c r="I22" s="378"/>
      <c r="J22" s="379"/>
    </row>
    <row r="23" spans="1:13" ht="99" customHeight="1" x14ac:dyDescent="0.2">
      <c r="A23" s="13" t="s">
        <v>41</v>
      </c>
      <c r="B23" s="35" t="s">
        <v>35</v>
      </c>
      <c r="C23" s="35" t="s">
        <v>42</v>
      </c>
      <c r="D23" s="14" t="s">
        <v>971</v>
      </c>
      <c r="E23" s="313" t="s">
        <v>44</v>
      </c>
      <c r="F23" s="314"/>
      <c r="G23" s="313" t="s">
        <v>45</v>
      </c>
      <c r="H23" s="314"/>
      <c r="I23" s="15" t="s">
        <v>46</v>
      </c>
      <c r="J23" s="16" t="s">
        <v>47</v>
      </c>
    </row>
    <row r="24" spans="1:13" ht="200.45" customHeight="1" x14ac:dyDescent="0.2">
      <c r="A24" s="261" t="s">
        <v>902</v>
      </c>
      <c r="B24" s="18">
        <f>$F$15</f>
        <v>0.09</v>
      </c>
      <c r="C24" s="264">
        <f>+'MATRIZ INDICADORES FINACIEROS'!I6</f>
        <v>8.3272934656432429E-2</v>
      </c>
      <c r="D24" s="150">
        <f>C24/B24</f>
        <v>0.92525482951591587</v>
      </c>
      <c r="E24" s="374" t="s">
        <v>973</v>
      </c>
      <c r="F24" s="375"/>
      <c r="G24" s="372" t="s">
        <v>972</v>
      </c>
      <c r="H24" s="373"/>
      <c r="I24" s="78" t="s">
        <v>57</v>
      </c>
      <c r="J24" s="261">
        <v>45746</v>
      </c>
    </row>
    <row r="25" spans="1:13" ht="198.95" customHeight="1" x14ac:dyDescent="0.2">
      <c r="A25" s="261" t="s">
        <v>903</v>
      </c>
      <c r="B25" s="18">
        <f t="shared" ref="B25:B27" si="0">$F$15</f>
        <v>0.09</v>
      </c>
      <c r="C25" s="265">
        <f>+'MATRIZ INDICADORES FINACIEROS'!M6</f>
        <v>8.7144133716876251E-2</v>
      </c>
      <c r="D25" s="150">
        <f>C25/B25</f>
        <v>0.96826815240973618</v>
      </c>
      <c r="E25" s="374" t="s">
        <v>974</v>
      </c>
      <c r="F25" s="375"/>
      <c r="G25" s="372" t="s">
        <v>972</v>
      </c>
      <c r="H25" s="373"/>
      <c r="I25" s="78" t="s">
        <v>57</v>
      </c>
      <c r="J25" s="261">
        <v>45838</v>
      </c>
    </row>
    <row r="26" spans="1:13" ht="167.1" customHeight="1" x14ac:dyDescent="0.2">
      <c r="A26" s="261" t="s">
        <v>904</v>
      </c>
      <c r="B26" s="18">
        <f t="shared" si="0"/>
        <v>0.09</v>
      </c>
      <c r="C26" s="265">
        <f>+'MATRIZ INDICADORES FINACIEROS'!Q6</f>
        <v>8.4947577353416848E-2</v>
      </c>
      <c r="D26" s="150">
        <f>C26/B26</f>
        <v>0.94386197059352062</v>
      </c>
      <c r="E26" s="374" t="s">
        <v>975</v>
      </c>
      <c r="F26" s="375"/>
      <c r="G26" s="372" t="s">
        <v>972</v>
      </c>
      <c r="H26" s="373"/>
      <c r="I26" s="78" t="s">
        <v>57</v>
      </c>
      <c r="J26" s="261">
        <v>45930</v>
      </c>
    </row>
    <row r="27" spans="1:13" ht="213.95" customHeight="1" x14ac:dyDescent="0.2">
      <c r="A27" s="261" t="s">
        <v>905</v>
      </c>
      <c r="B27" s="18">
        <f t="shared" si="0"/>
        <v>0.09</v>
      </c>
      <c r="C27" s="275">
        <f>+'MATRIZ INDICADORES FINACIEROS'!U6</f>
        <v>8.0131181244916166E-2</v>
      </c>
      <c r="D27" s="150">
        <f>C27/B27</f>
        <v>0.89034645827684633</v>
      </c>
      <c r="E27" s="374" t="s">
        <v>976</v>
      </c>
      <c r="F27" s="375"/>
      <c r="G27" s="372" t="s">
        <v>977</v>
      </c>
      <c r="H27" s="373"/>
      <c r="I27" s="78" t="s">
        <v>57</v>
      </c>
      <c r="J27" s="261">
        <v>46022</v>
      </c>
    </row>
    <row r="28" spans="1:13" ht="17.25" customHeight="1" thickBot="1" x14ac:dyDescent="0.25"/>
    <row r="29" spans="1:13" ht="24.6" customHeight="1" x14ac:dyDescent="0.2">
      <c r="A29" s="380"/>
      <c r="B29" s="318" t="s">
        <v>4</v>
      </c>
      <c r="C29" s="319"/>
      <c r="D29" s="319"/>
      <c r="E29" s="319"/>
      <c r="F29" s="319"/>
      <c r="G29" s="319"/>
      <c r="H29" s="320"/>
      <c r="I29" s="383" t="s">
        <v>882</v>
      </c>
      <c r="J29" s="325"/>
      <c r="K29" s="1" t="s">
        <v>6</v>
      </c>
      <c r="L29" s="1" t="s">
        <v>7</v>
      </c>
      <c r="M29" s="1" t="s">
        <v>8</v>
      </c>
    </row>
    <row r="30" spans="1:13" ht="24.6" customHeight="1" x14ac:dyDescent="0.2">
      <c r="A30" s="381"/>
      <c r="B30" s="321"/>
      <c r="C30" s="322"/>
      <c r="D30" s="322"/>
      <c r="E30" s="322"/>
      <c r="F30" s="322"/>
      <c r="G30" s="322"/>
      <c r="H30" s="323"/>
      <c r="I30" s="384" t="s">
        <v>10</v>
      </c>
      <c r="J30" s="327"/>
      <c r="K30" s="1" t="s">
        <v>11</v>
      </c>
      <c r="L30" s="1"/>
      <c r="M30" s="1" t="s">
        <v>12</v>
      </c>
    </row>
    <row r="31" spans="1:13" ht="24.6" customHeight="1" thickBot="1" x14ac:dyDescent="0.25">
      <c r="A31" s="382"/>
      <c r="B31" s="328" t="s">
        <v>14</v>
      </c>
      <c r="C31" s="329"/>
      <c r="D31" s="329"/>
      <c r="E31" s="329"/>
      <c r="F31" s="329"/>
      <c r="G31" s="329"/>
      <c r="H31" s="330"/>
      <c r="I31" s="376" t="s">
        <v>15</v>
      </c>
      <c r="J31" s="309"/>
      <c r="M31" s="1" t="s">
        <v>16</v>
      </c>
    </row>
    <row r="32" spans="1:13" ht="24.95" customHeight="1" thickBot="1" x14ac:dyDescent="0.25">
      <c r="A32" s="310" t="s">
        <v>49</v>
      </c>
      <c r="B32" s="311"/>
      <c r="C32" s="311"/>
      <c r="D32" s="311"/>
      <c r="E32" s="311"/>
      <c r="F32" s="311"/>
      <c r="G32" s="311"/>
      <c r="H32" s="311"/>
      <c r="I32" s="311"/>
      <c r="J32" s="312"/>
    </row>
    <row r="33" spans="1:10" ht="24.95" customHeight="1" x14ac:dyDescent="0.2">
      <c r="A33" s="215"/>
      <c r="B33" s="216"/>
      <c r="C33" s="216"/>
      <c r="D33" s="216"/>
      <c r="E33" s="216"/>
      <c r="F33" s="216"/>
      <c r="G33" s="216"/>
      <c r="H33" s="216"/>
      <c r="I33" s="216"/>
      <c r="J33" s="217"/>
    </row>
    <row r="34" spans="1:10" ht="24.95" customHeight="1" x14ac:dyDescent="0.2">
      <c r="A34" s="218"/>
      <c r="B34" s="214"/>
      <c r="C34" s="214"/>
      <c r="D34" s="214"/>
      <c r="E34" s="214"/>
      <c r="F34" s="214"/>
      <c r="G34" s="214"/>
      <c r="H34" s="214"/>
      <c r="I34" s="214"/>
      <c r="J34" s="219"/>
    </row>
    <row r="35" spans="1:10" ht="24.95" customHeight="1" x14ac:dyDescent="0.2">
      <c r="A35" s="218"/>
      <c r="B35" s="214"/>
      <c r="C35" s="214"/>
      <c r="D35" s="214"/>
      <c r="E35" s="214"/>
      <c r="F35" s="214"/>
      <c r="G35" s="214"/>
      <c r="H35" s="214"/>
      <c r="I35" s="214"/>
      <c r="J35" s="219"/>
    </row>
    <row r="36" spans="1:10" ht="24.95" customHeight="1" x14ac:dyDescent="0.2">
      <c r="A36" s="218"/>
      <c r="B36" s="214"/>
      <c r="C36" s="214"/>
      <c r="D36" s="214"/>
      <c r="E36" s="214"/>
      <c r="F36" s="214"/>
      <c r="G36" s="214"/>
      <c r="H36" s="214"/>
      <c r="I36" s="214"/>
      <c r="J36" s="219"/>
    </row>
    <row r="37" spans="1:10" ht="24.95" customHeight="1" x14ac:dyDescent="0.2">
      <c r="A37" s="218"/>
      <c r="B37" s="214"/>
      <c r="C37" s="214"/>
      <c r="D37" s="214"/>
      <c r="E37" s="214"/>
      <c r="F37" s="214"/>
      <c r="G37" s="214"/>
      <c r="H37" s="214"/>
      <c r="I37" s="214"/>
      <c r="J37" s="219"/>
    </row>
    <row r="38" spans="1:10" ht="24.95" customHeight="1" x14ac:dyDescent="0.2">
      <c r="A38" s="218"/>
      <c r="B38" s="214"/>
      <c r="C38" s="214"/>
      <c r="D38" s="214"/>
      <c r="E38" s="214"/>
      <c r="F38" s="214"/>
      <c r="G38" s="214"/>
      <c r="H38" s="214"/>
      <c r="I38" s="214"/>
      <c r="J38" s="219"/>
    </row>
    <row r="39" spans="1:10" ht="24.95" customHeight="1" x14ac:dyDescent="0.2">
      <c r="A39" s="218"/>
      <c r="B39" s="214"/>
      <c r="C39" s="214"/>
      <c r="D39" s="214"/>
      <c r="E39" s="214"/>
      <c r="F39" s="214"/>
      <c r="G39" s="214"/>
      <c r="H39" s="214"/>
      <c r="I39" s="214"/>
      <c r="J39" s="219"/>
    </row>
    <row r="40" spans="1:10" ht="24.95" customHeight="1" x14ac:dyDescent="0.2">
      <c r="A40" s="218"/>
      <c r="B40" s="214"/>
      <c r="C40" s="214"/>
      <c r="D40" s="214"/>
      <c r="E40" s="214"/>
      <c r="F40" s="214"/>
      <c r="G40" s="214"/>
      <c r="H40" s="214"/>
      <c r="I40" s="214"/>
      <c r="J40" s="219"/>
    </row>
    <row r="41" spans="1:10" ht="24.95" customHeight="1" x14ac:dyDescent="0.2">
      <c r="A41" s="218"/>
      <c r="B41" s="214"/>
      <c r="C41" s="214"/>
      <c r="D41" s="214"/>
      <c r="E41" s="214"/>
      <c r="F41" s="214"/>
      <c r="G41" s="214"/>
      <c r="H41" s="214"/>
      <c r="I41" s="214"/>
      <c r="J41" s="219"/>
    </row>
    <row r="42" spans="1:10" x14ac:dyDescent="0.2">
      <c r="A42" s="218"/>
      <c r="B42" s="214"/>
      <c r="C42" s="214"/>
      <c r="D42" s="214"/>
      <c r="E42" s="214"/>
      <c r="F42" s="214"/>
      <c r="G42" s="214"/>
      <c r="H42" s="214"/>
      <c r="I42" s="214"/>
      <c r="J42" s="219"/>
    </row>
    <row r="43" spans="1:10" x14ac:dyDescent="0.2">
      <c r="A43" s="218"/>
      <c r="B43" s="214"/>
      <c r="C43" s="214"/>
      <c r="D43" s="214"/>
      <c r="E43" s="214"/>
      <c r="F43" s="214"/>
      <c r="G43" s="214"/>
      <c r="H43" s="214"/>
      <c r="I43" s="214"/>
      <c r="J43" s="219"/>
    </row>
    <row r="44" spans="1:10" x14ac:dyDescent="0.2">
      <c r="A44" s="218"/>
      <c r="B44" s="214"/>
      <c r="C44" s="214"/>
      <c r="D44" s="214"/>
      <c r="E44" s="214"/>
      <c r="F44" s="214"/>
      <c r="G44" s="214"/>
      <c r="H44" s="214"/>
      <c r="I44" s="214"/>
      <c r="J44" s="219"/>
    </row>
    <row r="45" spans="1:10" x14ac:dyDescent="0.2">
      <c r="A45" s="218"/>
      <c r="B45" s="214"/>
      <c r="C45" s="214"/>
      <c r="D45" s="214"/>
      <c r="E45" s="214"/>
      <c r="F45" s="214"/>
      <c r="G45" s="214"/>
      <c r="H45" s="214"/>
      <c r="I45" s="214"/>
      <c r="J45" s="219"/>
    </row>
    <row r="46" spans="1:10" x14ac:dyDescent="0.2">
      <c r="A46" s="218"/>
      <c r="B46" s="214"/>
      <c r="C46" s="214"/>
      <c r="D46" s="214"/>
      <c r="E46" s="214"/>
      <c r="F46" s="214"/>
      <c r="G46" s="214"/>
      <c r="H46" s="214"/>
      <c r="I46" s="214"/>
      <c r="J46" s="219"/>
    </row>
    <row r="47" spans="1:10" x14ac:dyDescent="0.2">
      <c r="A47" s="218"/>
      <c r="B47" s="214"/>
      <c r="C47" s="214"/>
      <c r="D47" s="214"/>
      <c r="E47" s="214"/>
      <c r="F47" s="214"/>
      <c r="G47" s="214"/>
      <c r="H47" s="214"/>
      <c r="I47" s="214"/>
      <c r="J47" s="219"/>
    </row>
    <row r="48" spans="1:10" x14ac:dyDescent="0.2">
      <c r="A48" s="218"/>
      <c r="B48" s="214"/>
      <c r="C48" s="214"/>
      <c r="D48" s="214"/>
      <c r="E48" s="214"/>
      <c r="F48" s="214"/>
      <c r="G48" s="214"/>
      <c r="H48" s="214"/>
      <c r="I48" s="214"/>
      <c r="J48" s="219"/>
    </row>
    <row r="49" spans="1:10" x14ac:dyDescent="0.2">
      <c r="A49" s="218"/>
      <c r="B49" s="214"/>
      <c r="C49" s="214"/>
      <c r="D49" s="214"/>
      <c r="E49" s="214"/>
      <c r="F49" s="214"/>
      <c r="G49" s="214"/>
      <c r="H49" s="214"/>
      <c r="I49" s="214"/>
      <c r="J49" s="219"/>
    </row>
    <row r="50" spans="1:10" x14ac:dyDescent="0.2">
      <c r="A50" s="218"/>
      <c r="B50" s="214"/>
      <c r="C50" s="214"/>
      <c r="D50" s="214"/>
      <c r="E50" s="214"/>
      <c r="F50" s="214"/>
      <c r="G50" s="214"/>
      <c r="H50" s="214"/>
      <c r="I50" s="214"/>
      <c r="J50" s="219"/>
    </row>
    <row r="51" spans="1:10" x14ac:dyDescent="0.2">
      <c r="A51" s="218"/>
      <c r="B51" s="214"/>
      <c r="C51" s="214"/>
      <c r="D51" s="214"/>
      <c r="E51" s="214"/>
      <c r="F51" s="214"/>
      <c r="G51" s="214"/>
      <c r="H51" s="214"/>
      <c r="I51" s="214"/>
      <c r="J51" s="219"/>
    </row>
    <row r="52" spans="1:10" x14ac:dyDescent="0.2">
      <c r="A52" s="218"/>
      <c r="B52" s="214"/>
      <c r="C52" s="214"/>
      <c r="D52" s="214"/>
      <c r="E52" s="214"/>
      <c r="F52" s="214"/>
      <c r="G52" s="214"/>
      <c r="H52" s="214"/>
      <c r="I52" s="214"/>
      <c r="J52" s="219"/>
    </row>
    <row r="53" spans="1:10" x14ac:dyDescent="0.2">
      <c r="A53" s="218"/>
      <c r="B53" s="214"/>
      <c r="C53" s="214"/>
      <c r="D53" s="214"/>
      <c r="E53" s="214"/>
      <c r="F53" s="214"/>
      <c r="G53" s="214"/>
      <c r="H53" s="214"/>
      <c r="I53" s="214"/>
      <c r="J53" s="219"/>
    </row>
    <row r="54" spans="1:10" x14ac:dyDescent="0.2">
      <c r="A54" s="218"/>
      <c r="B54" s="214"/>
      <c r="C54" s="214"/>
      <c r="D54" s="214"/>
      <c r="E54" s="214"/>
      <c r="F54" s="214"/>
      <c r="G54" s="214"/>
      <c r="H54" s="214"/>
      <c r="I54" s="214"/>
      <c r="J54" s="219"/>
    </row>
    <row r="55" spans="1:10" ht="13.5" thickBot="1" x14ac:dyDescent="0.25">
      <c r="A55" s="220"/>
      <c r="B55" s="221"/>
      <c r="C55" s="221"/>
      <c r="D55" s="221"/>
      <c r="E55" s="221"/>
      <c r="F55" s="221"/>
      <c r="G55" s="221"/>
      <c r="H55" s="221"/>
      <c r="I55" s="221"/>
      <c r="J55" s="222"/>
    </row>
  </sheetData>
  <mergeCells count="52">
    <mergeCell ref="A1:J1"/>
    <mergeCell ref="A2:A4"/>
    <mergeCell ref="B2:H3"/>
    <mergeCell ref="I2:J2"/>
    <mergeCell ref="I3:J3"/>
    <mergeCell ref="B4:H4"/>
    <mergeCell ref="I4:J4"/>
    <mergeCell ref="A6:J6"/>
    <mergeCell ref="B7:H7"/>
    <mergeCell ref="B8:H8"/>
    <mergeCell ref="A9:J9"/>
    <mergeCell ref="B10:F10"/>
    <mergeCell ref="H10:J10"/>
    <mergeCell ref="B14:F14"/>
    <mergeCell ref="H14:J14"/>
    <mergeCell ref="A15:A16"/>
    <mergeCell ref="B15:C16"/>
    <mergeCell ref="D15:E16"/>
    <mergeCell ref="F15:F16"/>
    <mergeCell ref="G15:G16"/>
    <mergeCell ref="B11:F11"/>
    <mergeCell ref="H11:J11"/>
    <mergeCell ref="B12:F12"/>
    <mergeCell ref="H12:J12"/>
    <mergeCell ref="B13:F13"/>
    <mergeCell ref="H13:J13"/>
    <mergeCell ref="E26:F26"/>
    <mergeCell ref="G26:H26"/>
    <mergeCell ref="A17:J17"/>
    <mergeCell ref="A18:J18"/>
    <mergeCell ref="A19:A21"/>
    <mergeCell ref="B19:H20"/>
    <mergeCell ref="I19:J19"/>
    <mergeCell ref="I20:J20"/>
    <mergeCell ref="B21:H21"/>
    <mergeCell ref="I21:J21"/>
    <mergeCell ref="G27:H27"/>
    <mergeCell ref="E27:F27"/>
    <mergeCell ref="I31:J31"/>
    <mergeCell ref="A32:J32"/>
    <mergeCell ref="A22:J22"/>
    <mergeCell ref="E23:F23"/>
    <mergeCell ref="G23:H23"/>
    <mergeCell ref="E25:F25"/>
    <mergeCell ref="G25:H25"/>
    <mergeCell ref="A29:A31"/>
    <mergeCell ref="B29:H30"/>
    <mergeCell ref="I29:J29"/>
    <mergeCell ref="I30:J30"/>
    <mergeCell ref="B31:H31"/>
    <mergeCell ref="E24:F24"/>
    <mergeCell ref="G24:H24"/>
  </mergeCells>
  <dataValidations disablePrompts="1" count="3">
    <dataValidation type="list" allowBlank="1" showInputMessage="1" showErrorMessage="1" sqref="IS65536 WVE8 WLI8 WBM8 VRQ8 VHU8 UXY8 UOC8 UEG8 TUK8 TKO8 TAS8 SQW8 SHA8 RXE8 RNI8 RDM8 QTQ8 QJU8 PZY8 PQC8 PGG8 OWK8 OMO8 OCS8 NSW8 NJA8 MZE8 MPI8 MFM8 LVQ8 LLU8 LBY8 KSC8 KIG8 JYK8 JOO8 JES8 IUW8 ILA8 IBE8 HRI8 HHM8 GXQ8 GNU8 GDY8 FUC8 FKG8 FAK8 EQO8 EGS8 DWW8 DNA8 DDE8 CTI8 CJM8 BZQ8 BPU8 BFY8 AWC8 AMG8 ACK8 SO8 IS8 J8 WVE983040 WLI983040 WBM983040 VRQ983040 VHU983040 UXY983040 UOC983040 UEG983040 TUK983040 TKO983040 TAS983040 SQW983040 SHA983040 RXE983040 RNI983040 RDM983040 QTQ983040 QJU983040 PZY983040 PQC983040 PGG983040 OWK983040 OMO983040 OCS983040 NSW983040 NJA983040 MZE983040 MPI983040 MFM983040 LVQ983040 LLU983040 LBY983040 KSC983040 KIG983040 JYK983040 JOO983040 JES983040 IUW983040 ILA983040 IBE983040 HRI983040 HHM983040 GXQ983040 GNU983040 GDY983040 FUC983040 FKG983040 FAK983040 EQO983040 EGS983040 DWW983040 DNA983040 DDE983040 CTI983040 CJM983040 BZQ983040 BPU983040 BFY983040 AWC983040 AMG983040 ACK983040 SO983040 IS983040 J983040 WVE917504 WLI917504 WBM917504 VRQ917504 VHU917504 UXY917504 UOC917504 UEG917504 TUK917504 TKO917504 TAS917504 SQW917504 SHA917504 RXE917504 RNI917504 RDM917504 QTQ917504 QJU917504 PZY917504 PQC917504 PGG917504 OWK917504 OMO917504 OCS917504 NSW917504 NJA917504 MZE917504 MPI917504 MFM917504 LVQ917504 LLU917504 LBY917504 KSC917504 KIG917504 JYK917504 JOO917504 JES917504 IUW917504 ILA917504 IBE917504 HRI917504 HHM917504 GXQ917504 GNU917504 GDY917504 FUC917504 FKG917504 FAK917504 EQO917504 EGS917504 DWW917504 DNA917504 DDE917504 CTI917504 CJM917504 BZQ917504 BPU917504 BFY917504 AWC917504 AMG917504 ACK917504 SO917504 IS917504 J917504 WVE851968 WLI851968 WBM851968 VRQ851968 VHU851968 UXY851968 UOC851968 UEG851968 TUK851968 TKO851968 TAS851968 SQW851968 SHA851968 RXE851968 RNI851968 RDM851968 QTQ851968 QJU851968 PZY851968 PQC851968 PGG851968 OWK851968 OMO851968 OCS851968 NSW851968 NJA851968 MZE851968 MPI851968 MFM851968 LVQ851968 LLU851968 LBY851968 KSC851968 KIG851968 JYK851968 JOO851968 JES851968 IUW851968 ILA851968 IBE851968 HRI851968 HHM851968 GXQ851968 GNU851968 GDY851968 FUC851968 FKG851968 FAK851968 EQO851968 EGS851968 DWW851968 DNA851968 DDE851968 CTI851968 CJM851968 BZQ851968 BPU851968 BFY851968 AWC851968 AMG851968 ACK851968 SO851968 IS851968 J851968 WVE786432 WLI786432 WBM786432 VRQ786432 VHU786432 UXY786432 UOC786432 UEG786432 TUK786432 TKO786432 TAS786432 SQW786432 SHA786432 RXE786432 RNI786432 RDM786432 QTQ786432 QJU786432 PZY786432 PQC786432 PGG786432 OWK786432 OMO786432 OCS786432 NSW786432 NJA786432 MZE786432 MPI786432 MFM786432 LVQ786432 LLU786432 LBY786432 KSC786432 KIG786432 JYK786432 JOO786432 JES786432 IUW786432 ILA786432 IBE786432 HRI786432 HHM786432 GXQ786432 GNU786432 GDY786432 FUC786432 FKG786432 FAK786432 EQO786432 EGS786432 DWW786432 DNA786432 DDE786432 CTI786432 CJM786432 BZQ786432 BPU786432 BFY786432 AWC786432 AMG786432 ACK786432 SO786432 IS786432 J786432 WVE720896 WLI720896 WBM720896 VRQ720896 VHU720896 UXY720896 UOC720896 UEG720896 TUK720896 TKO720896 TAS720896 SQW720896 SHA720896 RXE720896 RNI720896 RDM720896 QTQ720896 QJU720896 PZY720896 PQC720896 PGG720896 OWK720896 OMO720896 OCS720896 NSW720896 NJA720896 MZE720896 MPI720896 MFM720896 LVQ720896 LLU720896 LBY720896 KSC720896 KIG720896 JYK720896 JOO720896 JES720896 IUW720896 ILA720896 IBE720896 HRI720896 HHM720896 GXQ720896 GNU720896 GDY720896 FUC720896 FKG720896 FAK720896 EQO720896 EGS720896 DWW720896 DNA720896 DDE720896 CTI720896 CJM720896 BZQ720896 BPU720896 BFY720896 AWC720896 AMG720896 ACK720896 SO720896 IS720896 J720896 WVE655360 WLI655360 WBM655360 VRQ655360 VHU655360 UXY655360 UOC655360 UEG655360 TUK655360 TKO655360 TAS655360 SQW655360 SHA655360 RXE655360 RNI655360 RDM655360 QTQ655360 QJU655360 PZY655360 PQC655360 PGG655360 OWK655360 OMO655360 OCS655360 NSW655360 NJA655360 MZE655360 MPI655360 MFM655360 LVQ655360 LLU655360 LBY655360 KSC655360 KIG655360 JYK655360 JOO655360 JES655360 IUW655360 ILA655360 IBE655360 HRI655360 HHM655360 GXQ655360 GNU655360 GDY655360 FUC655360 FKG655360 FAK655360 EQO655360 EGS655360 DWW655360 DNA655360 DDE655360 CTI655360 CJM655360 BZQ655360 BPU655360 BFY655360 AWC655360 AMG655360 ACK655360 SO655360 IS655360 J655360 WVE589824 WLI589824 WBM589824 VRQ589824 VHU589824 UXY589824 UOC589824 UEG589824 TUK589824 TKO589824 TAS589824 SQW589824 SHA589824 RXE589824 RNI589824 RDM589824 QTQ589824 QJU589824 PZY589824 PQC589824 PGG589824 OWK589824 OMO589824 OCS589824 NSW589824 NJA589824 MZE589824 MPI589824 MFM589824 LVQ589824 LLU589824 LBY589824 KSC589824 KIG589824 JYK589824 JOO589824 JES589824 IUW589824 ILA589824 IBE589824 HRI589824 HHM589824 GXQ589824 GNU589824 GDY589824 FUC589824 FKG589824 FAK589824 EQO589824 EGS589824 DWW589824 DNA589824 DDE589824 CTI589824 CJM589824 BZQ589824 BPU589824 BFY589824 AWC589824 AMG589824 ACK589824 SO589824 IS589824 J589824 WVE524288 WLI524288 WBM524288 VRQ524288 VHU524288 UXY524288 UOC524288 UEG524288 TUK524288 TKO524288 TAS524288 SQW524288 SHA524288 RXE524288 RNI524288 RDM524288 QTQ524288 QJU524288 PZY524288 PQC524288 PGG524288 OWK524288 OMO524288 OCS524288 NSW524288 NJA524288 MZE524288 MPI524288 MFM524288 LVQ524288 LLU524288 LBY524288 KSC524288 KIG524288 JYK524288 JOO524288 JES524288 IUW524288 ILA524288 IBE524288 HRI524288 HHM524288 GXQ524288 GNU524288 GDY524288 FUC524288 FKG524288 FAK524288 EQO524288 EGS524288 DWW524288 DNA524288 DDE524288 CTI524288 CJM524288 BZQ524288 BPU524288 BFY524288 AWC524288 AMG524288 ACK524288 SO524288 IS524288 J524288 WVE458752 WLI458752 WBM458752 VRQ458752 VHU458752 UXY458752 UOC458752 UEG458752 TUK458752 TKO458752 TAS458752 SQW458752 SHA458752 RXE458752 RNI458752 RDM458752 QTQ458752 QJU458752 PZY458752 PQC458752 PGG458752 OWK458752 OMO458752 OCS458752 NSW458752 NJA458752 MZE458752 MPI458752 MFM458752 LVQ458752 LLU458752 LBY458752 KSC458752 KIG458752 JYK458752 JOO458752 JES458752 IUW458752 ILA458752 IBE458752 HRI458752 HHM458752 GXQ458752 GNU458752 GDY458752 FUC458752 FKG458752 FAK458752 EQO458752 EGS458752 DWW458752 DNA458752 DDE458752 CTI458752 CJM458752 BZQ458752 BPU458752 BFY458752 AWC458752 AMG458752 ACK458752 SO458752 IS458752 J458752 WVE393216 WLI393216 WBM393216 VRQ393216 VHU393216 UXY393216 UOC393216 UEG393216 TUK393216 TKO393216 TAS393216 SQW393216 SHA393216 RXE393216 RNI393216 RDM393216 QTQ393216 QJU393216 PZY393216 PQC393216 PGG393216 OWK393216 OMO393216 OCS393216 NSW393216 NJA393216 MZE393216 MPI393216 MFM393216 LVQ393216 LLU393216 LBY393216 KSC393216 KIG393216 JYK393216 JOO393216 JES393216 IUW393216 ILA393216 IBE393216 HRI393216 HHM393216 GXQ393216 GNU393216 GDY393216 FUC393216 FKG393216 FAK393216 EQO393216 EGS393216 DWW393216 DNA393216 DDE393216 CTI393216 CJM393216 BZQ393216 BPU393216 BFY393216 AWC393216 AMG393216 ACK393216 SO393216 IS393216 J393216 WVE327680 WLI327680 WBM327680 VRQ327680 VHU327680 UXY327680 UOC327680 UEG327680 TUK327680 TKO327680 TAS327680 SQW327680 SHA327680 RXE327680 RNI327680 RDM327680 QTQ327680 QJU327680 PZY327680 PQC327680 PGG327680 OWK327680 OMO327680 OCS327680 NSW327680 NJA327680 MZE327680 MPI327680 MFM327680 LVQ327680 LLU327680 LBY327680 KSC327680 KIG327680 JYK327680 JOO327680 JES327680 IUW327680 ILA327680 IBE327680 HRI327680 HHM327680 GXQ327680 GNU327680 GDY327680 FUC327680 FKG327680 FAK327680 EQO327680 EGS327680 DWW327680 DNA327680 DDE327680 CTI327680 CJM327680 BZQ327680 BPU327680 BFY327680 AWC327680 AMG327680 ACK327680 SO327680 IS327680 J327680 WVE262144 WLI262144 WBM262144 VRQ262144 VHU262144 UXY262144 UOC262144 UEG262144 TUK262144 TKO262144 TAS262144 SQW262144 SHA262144 RXE262144 RNI262144 RDM262144 QTQ262144 QJU262144 PZY262144 PQC262144 PGG262144 OWK262144 OMO262144 OCS262144 NSW262144 NJA262144 MZE262144 MPI262144 MFM262144 LVQ262144 LLU262144 LBY262144 KSC262144 KIG262144 JYK262144 JOO262144 JES262144 IUW262144 ILA262144 IBE262144 HRI262144 HHM262144 GXQ262144 GNU262144 GDY262144 FUC262144 FKG262144 FAK262144 EQO262144 EGS262144 DWW262144 DNA262144 DDE262144 CTI262144 CJM262144 BZQ262144 BPU262144 BFY262144 AWC262144 AMG262144 ACK262144 SO262144 IS262144 J262144 WVE196608 WLI196608 WBM196608 VRQ196608 VHU196608 UXY196608 UOC196608 UEG196608 TUK196608 TKO196608 TAS196608 SQW196608 SHA196608 RXE196608 RNI196608 RDM196608 QTQ196608 QJU196608 PZY196608 PQC196608 PGG196608 OWK196608 OMO196608 OCS196608 NSW196608 NJA196608 MZE196608 MPI196608 MFM196608 LVQ196608 LLU196608 LBY196608 KSC196608 KIG196608 JYK196608 JOO196608 JES196608 IUW196608 ILA196608 IBE196608 HRI196608 HHM196608 GXQ196608 GNU196608 GDY196608 FUC196608 FKG196608 FAK196608 EQO196608 EGS196608 DWW196608 DNA196608 DDE196608 CTI196608 CJM196608 BZQ196608 BPU196608 BFY196608 AWC196608 AMG196608 ACK196608 SO196608 IS196608 J196608 WVE131072 WLI131072 WBM131072 VRQ131072 VHU131072 UXY131072 UOC131072 UEG131072 TUK131072 TKO131072 TAS131072 SQW131072 SHA131072 RXE131072 RNI131072 RDM131072 QTQ131072 QJU131072 PZY131072 PQC131072 PGG131072 OWK131072 OMO131072 OCS131072 NSW131072 NJA131072 MZE131072 MPI131072 MFM131072 LVQ131072 LLU131072 LBY131072 KSC131072 KIG131072 JYK131072 JOO131072 JES131072 IUW131072 ILA131072 IBE131072 HRI131072 HHM131072 GXQ131072 GNU131072 GDY131072 FUC131072 FKG131072 FAK131072 EQO131072 EGS131072 DWW131072 DNA131072 DDE131072 CTI131072 CJM131072 BZQ131072 BPU131072 BFY131072 AWC131072 AMG131072 ACK131072 SO131072 IS131072 J131072 WVE65536 WLI65536 WBM65536 VRQ65536 VHU65536 UXY65536 UOC65536 UEG65536 TUK65536 TKO65536 TAS65536 SQW65536 SHA65536 RXE65536 RNI65536 RDM65536 QTQ65536 QJU65536 PZY65536 PQC65536 PGG65536 OWK65536 OMO65536 OCS65536 NSW65536 NJA65536 MZE65536 MPI65536 MFM65536 LVQ65536 LLU65536 LBY65536 KSC65536 KIG65536 JYK65536 JOO65536 JES65536 IUW65536 ILA65536 IBE65536 HRI65536 HHM65536 GXQ65536 GNU65536 GDY65536 FUC65536 FKG65536 FAK65536 EQO65536 EGS65536 DWW65536 DNA65536 DDE65536 CTI65536 CJM65536 BZQ65536 BPU65536 BFY65536 AWC65536 AMG65536 ACK65536 SO65536 J65536">
      <formula1>#REF!</formula1>
    </dataValidation>
    <dataValidation type="list" allowBlank="1" showInputMessage="1" showErrorMessage="1" sqref="J7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7 J65535 IS65535 SO65535 ACK65535 AMG65535 AWC65535 BFY65535 BPU65535 BZQ65535 CJM65535 CTI65535 DDE65535 DNA65535 DWW65535 EGS65535 EQO65535 FAK65535 FKG65535 FUC65535 GDY65535 GNU65535 GXQ65535 HHM65535 HRI65535 IBE65535 ILA65535 IUW65535 JES65535 JOO65535 JYK65535 KIG65535 KSC65535 LBY65535 LLU65535 LVQ65535 MFM65535 MPI65535 MZE65535 NJA65535 NSW65535 OCS65535 OMO65535 OWK65535 PGG65535 PQC65535 PZY65535 QJU65535 QTQ65535 RDM65535 RNI65535 RXE65535 SHA65535 SQW65535 TAS65535 TKO65535 TUK65535 UEG65535 UOC65535 UXY65535 VHU65535 VRQ65535 WBM65535 WLI65535 WVE65535 J131071 IS131071 SO131071 ACK131071 AMG131071 AWC131071 BFY131071 BPU131071 BZQ131071 CJM131071 CTI131071 DDE131071 DNA131071 DWW131071 EGS131071 EQO131071 FAK131071 FKG131071 FUC131071 GDY131071 GNU131071 GXQ131071 HHM131071 HRI131071 IBE131071 ILA131071 IUW131071 JES131071 JOO131071 JYK131071 KIG131071 KSC131071 LBY131071 LLU131071 LVQ131071 MFM131071 MPI131071 MZE131071 NJA131071 NSW131071 OCS131071 OMO131071 OWK131071 PGG131071 PQC131071 PZY131071 QJU131071 QTQ131071 RDM131071 RNI131071 RXE131071 SHA131071 SQW131071 TAS131071 TKO131071 TUK131071 UEG131071 UOC131071 UXY131071 VHU131071 VRQ131071 WBM131071 WLI131071 WVE131071 J196607 IS196607 SO196607 ACK196607 AMG196607 AWC196607 BFY196607 BPU196607 BZQ196607 CJM196607 CTI196607 DDE196607 DNA196607 DWW196607 EGS196607 EQO196607 FAK196607 FKG196607 FUC196607 GDY196607 GNU196607 GXQ196607 HHM196607 HRI196607 IBE196607 ILA196607 IUW196607 JES196607 JOO196607 JYK196607 KIG196607 KSC196607 LBY196607 LLU196607 LVQ196607 MFM196607 MPI196607 MZE196607 NJA196607 NSW196607 OCS196607 OMO196607 OWK196607 PGG196607 PQC196607 PZY196607 QJU196607 QTQ196607 RDM196607 RNI196607 RXE196607 SHA196607 SQW196607 TAS196607 TKO196607 TUK196607 UEG196607 UOC196607 UXY196607 VHU196607 VRQ196607 WBM196607 WLI196607 WVE196607 J262143 IS262143 SO262143 ACK262143 AMG262143 AWC262143 BFY262143 BPU262143 BZQ262143 CJM262143 CTI262143 DDE262143 DNA262143 DWW262143 EGS262143 EQO262143 FAK262143 FKG262143 FUC262143 GDY262143 GNU262143 GXQ262143 HHM262143 HRI262143 IBE262143 ILA262143 IUW262143 JES262143 JOO262143 JYK262143 KIG262143 KSC262143 LBY262143 LLU262143 LVQ262143 MFM262143 MPI262143 MZE262143 NJA262143 NSW262143 OCS262143 OMO262143 OWK262143 PGG262143 PQC262143 PZY262143 QJU262143 QTQ262143 RDM262143 RNI262143 RXE262143 SHA262143 SQW262143 TAS262143 TKO262143 TUK262143 UEG262143 UOC262143 UXY262143 VHU262143 VRQ262143 WBM262143 WLI262143 WVE262143 J327679 IS327679 SO327679 ACK327679 AMG327679 AWC327679 BFY327679 BPU327679 BZQ327679 CJM327679 CTI327679 DDE327679 DNA327679 DWW327679 EGS327679 EQO327679 FAK327679 FKG327679 FUC327679 GDY327679 GNU327679 GXQ327679 HHM327679 HRI327679 IBE327679 ILA327679 IUW327679 JES327679 JOO327679 JYK327679 KIG327679 KSC327679 LBY327679 LLU327679 LVQ327679 MFM327679 MPI327679 MZE327679 NJA327679 NSW327679 OCS327679 OMO327679 OWK327679 PGG327679 PQC327679 PZY327679 QJU327679 QTQ327679 RDM327679 RNI327679 RXE327679 SHA327679 SQW327679 TAS327679 TKO327679 TUK327679 UEG327679 UOC327679 UXY327679 VHU327679 VRQ327679 WBM327679 WLI327679 WVE327679 J393215 IS393215 SO393215 ACK393215 AMG393215 AWC393215 BFY393215 BPU393215 BZQ393215 CJM393215 CTI393215 DDE393215 DNA393215 DWW393215 EGS393215 EQO393215 FAK393215 FKG393215 FUC393215 GDY393215 GNU393215 GXQ393215 HHM393215 HRI393215 IBE393215 ILA393215 IUW393215 JES393215 JOO393215 JYK393215 KIG393215 KSC393215 LBY393215 LLU393215 LVQ393215 MFM393215 MPI393215 MZE393215 NJA393215 NSW393215 OCS393215 OMO393215 OWK393215 PGG393215 PQC393215 PZY393215 QJU393215 QTQ393215 RDM393215 RNI393215 RXE393215 SHA393215 SQW393215 TAS393215 TKO393215 TUK393215 UEG393215 UOC393215 UXY393215 VHU393215 VRQ393215 WBM393215 WLI393215 WVE393215 J458751 IS458751 SO458751 ACK458751 AMG458751 AWC458751 BFY458751 BPU458751 BZQ458751 CJM458751 CTI458751 DDE458751 DNA458751 DWW458751 EGS458751 EQO458751 FAK458751 FKG458751 FUC458751 GDY458751 GNU458751 GXQ458751 HHM458751 HRI458751 IBE458751 ILA458751 IUW458751 JES458751 JOO458751 JYK458751 KIG458751 KSC458751 LBY458751 LLU458751 LVQ458751 MFM458751 MPI458751 MZE458751 NJA458751 NSW458751 OCS458751 OMO458751 OWK458751 PGG458751 PQC458751 PZY458751 QJU458751 QTQ458751 RDM458751 RNI458751 RXE458751 SHA458751 SQW458751 TAS458751 TKO458751 TUK458751 UEG458751 UOC458751 UXY458751 VHU458751 VRQ458751 WBM458751 WLI458751 WVE458751 J524287 IS524287 SO524287 ACK524287 AMG524287 AWC524287 BFY524287 BPU524287 BZQ524287 CJM524287 CTI524287 DDE524287 DNA524287 DWW524287 EGS524287 EQO524287 FAK524287 FKG524287 FUC524287 GDY524287 GNU524287 GXQ524287 HHM524287 HRI524287 IBE524287 ILA524287 IUW524287 JES524287 JOO524287 JYK524287 KIG524287 KSC524287 LBY524287 LLU524287 LVQ524287 MFM524287 MPI524287 MZE524287 NJA524287 NSW524287 OCS524287 OMO524287 OWK524287 PGG524287 PQC524287 PZY524287 QJU524287 QTQ524287 RDM524287 RNI524287 RXE524287 SHA524287 SQW524287 TAS524287 TKO524287 TUK524287 UEG524287 UOC524287 UXY524287 VHU524287 VRQ524287 WBM524287 WLI524287 WVE524287 J589823 IS589823 SO589823 ACK589823 AMG589823 AWC589823 BFY589823 BPU589823 BZQ589823 CJM589823 CTI589823 DDE589823 DNA589823 DWW589823 EGS589823 EQO589823 FAK589823 FKG589823 FUC589823 GDY589823 GNU589823 GXQ589823 HHM589823 HRI589823 IBE589823 ILA589823 IUW589823 JES589823 JOO589823 JYK589823 KIG589823 KSC589823 LBY589823 LLU589823 LVQ589823 MFM589823 MPI589823 MZE589823 NJA589823 NSW589823 OCS589823 OMO589823 OWK589823 PGG589823 PQC589823 PZY589823 QJU589823 QTQ589823 RDM589823 RNI589823 RXE589823 SHA589823 SQW589823 TAS589823 TKO589823 TUK589823 UEG589823 UOC589823 UXY589823 VHU589823 VRQ589823 WBM589823 WLI589823 WVE589823 J655359 IS655359 SO655359 ACK655359 AMG655359 AWC655359 BFY655359 BPU655359 BZQ655359 CJM655359 CTI655359 DDE655359 DNA655359 DWW655359 EGS655359 EQO655359 FAK655359 FKG655359 FUC655359 GDY655359 GNU655359 GXQ655359 HHM655359 HRI655359 IBE655359 ILA655359 IUW655359 JES655359 JOO655359 JYK655359 KIG655359 KSC655359 LBY655359 LLU655359 LVQ655359 MFM655359 MPI655359 MZE655359 NJA655359 NSW655359 OCS655359 OMO655359 OWK655359 PGG655359 PQC655359 PZY655359 QJU655359 QTQ655359 RDM655359 RNI655359 RXE655359 SHA655359 SQW655359 TAS655359 TKO655359 TUK655359 UEG655359 UOC655359 UXY655359 VHU655359 VRQ655359 WBM655359 WLI655359 WVE655359 J720895 IS720895 SO720895 ACK720895 AMG720895 AWC720895 BFY720895 BPU720895 BZQ720895 CJM720895 CTI720895 DDE720895 DNA720895 DWW720895 EGS720895 EQO720895 FAK720895 FKG720895 FUC720895 GDY720895 GNU720895 GXQ720895 HHM720895 HRI720895 IBE720895 ILA720895 IUW720895 JES720895 JOO720895 JYK720895 KIG720895 KSC720895 LBY720895 LLU720895 LVQ720895 MFM720895 MPI720895 MZE720895 NJA720895 NSW720895 OCS720895 OMO720895 OWK720895 PGG720895 PQC720895 PZY720895 QJU720895 QTQ720895 RDM720895 RNI720895 RXE720895 SHA720895 SQW720895 TAS720895 TKO720895 TUK720895 UEG720895 UOC720895 UXY720895 VHU720895 VRQ720895 WBM720895 WLI720895 WVE720895 J786431 IS786431 SO786431 ACK786431 AMG786431 AWC786431 BFY786431 BPU786431 BZQ786431 CJM786431 CTI786431 DDE786431 DNA786431 DWW786431 EGS786431 EQO786431 FAK786431 FKG786431 FUC786431 GDY786431 GNU786431 GXQ786431 HHM786431 HRI786431 IBE786431 ILA786431 IUW786431 JES786431 JOO786431 JYK786431 KIG786431 KSC786431 LBY786431 LLU786431 LVQ786431 MFM786431 MPI786431 MZE786431 NJA786431 NSW786431 OCS786431 OMO786431 OWK786431 PGG786431 PQC786431 PZY786431 QJU786431 QTQ786431 RDM786431 RNI786431 RXE786431 SHA786431 SQW786431 TAS786431 TKO786431 TUK786431 UEG786431 UOC786431 UXY786431 VHU786431 VRQ786431 WBM786431 WLI786431 WVE786431 J851967 IS851967 SO851967 ACK851967 AMG851967 AWC851967 BFY851967 BPU851967 BZQ851967 CJM851967 CTI851967 DDE851967 DNA851967 DWW851967 EGS851967 EQO851967 FAK851967 FKG851967 FUC851967 GDY851967 GNU851967 GXQ851967 HHM851967 HRI851967 IBE851967 ILA851967 IUW851967 JES851967 JOO851967 JYK851967 KIG851967 KSC851967 LBY851967 LLU851967 LVQ851967 MFM851967 MPI851967 MZE851967 NJA851967 NSW851967 OCS851967 OMO851967 OWK851967 PGG851967 PQC851967 PZY851967 QJU851967 QTQ851967 RDM851967 RNI851967 RXE851967 SHA851967 SQW851967 TAS851967 TKO851967 TUK851967 UEG851967 UOC851967 UXY851967 VHU851967 VRQ851967 WBM851967 WLI851967 WVE851967 J917503 IS917503 SO917503 ACK917503 AMG917503 AWC917503 BFY917503 BPU917503 BZQ917503 CJM917503 CTI917503 DDE917503 DNA917503 DWW917503 EGS917503 EQO917503 FAK917503 FKG917503 FUC917503 GDY917503 GNU917503 GXQ917503 HHM917503 HRI917503 IBE917503 ILA917503 IUW917503 JES917503 JOO917503 JYK917503 KIG917503 KSC917503 LBY917503 LLU917503 LVQ917503 MFM917503 MPI917503 MZE917503 NJA917503 NSW917503 OCS917503 OMO917503 OWK917503 PGG917503 PQC917503 PZY917503 QJU917503 QTQ917503 RDM917503 RNI917503 RXE917503 SHA917503 SQW917503 TAS917503 TKO917503 TUK917503 UEG917503 UOC917503 UXY917503 VHU917503 VRQ917503 WBM917503 WLI917503 WVE917503 J983039 IS983039 SO983039 ACK983039 AMG983039 AWC983039 BFY983039 BPU983039 BZQ983039 CJM983039 CTI983039 DDE983039 DNA983039 DWW983039 EGS983039 EQO983039 FAK983039 FKG983039 FUC983039 GDY983039 GNU983039 GXQ983039 HHM983039 HRI983039 IBE983039 ILA983039 IUW983039 JES983039 JOO983039 JYK983039 KIG983039 KSC983039 LBY983039 LLU983039 LVQ983039 MFM983039 MPI983039 MZE983039 NJA983039 NSW983039 OCS983039 OMO983039 OWK983039 PGG983039 PQC983039 PZY983039 QJU983039 QTQ983039 RDM983039 RNI983039 RXE983039 SHA983039 SQW983039 TAS983039 TKO983039 TUK983039 UEG983039 UOC983039 UXY983039 VHU983039 VRQ983039 WBM983039 WLI983039 WVE983039">
      <formula1>P1:P3</formula1>
    </dataValidation>
    <dataValidation allowBlank="1" showInputMessage="1" showErrorMessage="1" errorTitle="Seleccionar un valor de la lista" sqref="WUZ983056:WUZ983067 E65552:E65563 IN65552:IN65563 SJ65552:SJ65563 ACF65552:ACF65563 AMB65552:AMB65563 AVX65552:AVX65563 BFT65552:BFT65563 BPP65552:BPP65563 BZL65552:BZL65563 CJH65552:CJH65563 CTD65552:CTD65563 DCZ65552:DCZ65563 DMV65552:DMV65563 DWR65552:DWR65563 EGN65552:EGN65563 EQJ65552:EQJ65563 FAF65552:FAF65563 FKB65552:FKB65563 FTX65552:FTX65563 GDT65552:GDT65563 GNP65552:GNP65563 GXL65552:GXL65563 HHH65552:HHH65563 HRD65552:HRD65563 IAZ65552:IAZ65563 IKV65552:IKV65563 IUR65552:IUR65563 JEN65552:JEN65563 JOJ65552:JOJ65563 JYF65552:JYF65563 KIB65552:KIB65563 KRX65552:KRX65563 LBT65552:LBT65563 LLP65552:LLP65563 LVL65552:LVL65563 MFH65552:MFH65563 MPD65552:MPD65563 MYZ65552:MYZ65563 NIV65552:NIV65563 NSR65552:NSR65563 OCN65552:OCN65563 OMJ65552:OMJ65563 OWF65552:OWF65563 PGB65552:PGB65563 PPX65552:PPX65563 PZT65552:PZT65563 QJP65552:QJP65563 QTL65552:QTL65563 RDH65552:RDH65563 RND65552:RND65563 RWZ65552:RWZ65563 SGV65552:SGV65563 SQR65552:SQR65563 TAN65552:TAN65563 TKJ65552:TKJ65563 TUF65552:TUF65563 UEB65552:UEB65563 UNX65552:UNX65563 UXT65552:UXT65563 VHP65552:VHP65563 VRL65552:VRL65563 WBH65552:WBH65563 WLD65552:WLD65563 WUZ65552:WUZ65563 E131088:E131099 IN131088:IN131099 SJ131088:SJ131099 ACF131088:ACF131099 AMB131088:AMB131099 AVX131088:AVX131099 BFT131088:BFT131099 BPP131088:BPP131099 BZL131088:BZL131099 CJH131088:CJH131099 CTD131088:CTD131099 DCZ131088:DCZ131099 DMV131088:DMV131099 DWR131088:DWR131099 EGN131088:EGN131099 EQJ131088:EQJ131099 FAF131088:FAF131099 FKB131088:FKB131099 FTX131088:FTX131099 GDT131088:GDT131099 GNP131088:GNP131099 GXL131088:GXL131099 HHH131088:HHH131099 HRD131088:HRD131099 IAZ131088:IAZ131099 IKV131088:IKV131099 IUR131088:IUR131099 JEN131088:JEN131099 JOJ131088:JOJ131099 JYF131088:JYF131099 KIB131088:KIB131099 KRX131088:KRX131099 LBT131088:LBT131099 LLP131088:LLP131099 LVL131088:LVL131099 MFH131088:MFH131099 MPD131088:MPD131099 MYZ131088:MYZ131099 NIV131088:NIV131099 NSR131088:NSR131099 OCN131088:OCN131099 OMJ131088:OMJ131099 OWF131088:OWF131099 PGB131088:PGB131099 PPX131088:PPX131099 PZT131088:PZT131099 QJP131088:QJP131099 QTL131088:QTL131099 RDH131088:RDH131099 RND131088:RND131099 RWZ131088:RWZ131099 SGV131088:SGV131099 SQR131088:SQR131099 TAN131088:TAN131099 TKJ131088:TKJ131099 TUF131088:TUF131099 UEB131088:UEB131099 UNX131088:UNX131099 UXT131088:UXT131099 VHP131088:VHP131099 VRL131088:VRL131099 WBH131088:WBH131099 WLD131088:WLD131099 WUZ131088:WUZ131099 E196624:E196635 IN196624:IN196635 SJ196624:SJ196635 ACF196624:ACF196635 AMB196624:AMB196635 AVX196624:AVX196635 BFT196624:BFT196635 BPP196624:BPP196635 BZL196624:BZL196635 CJH196624:CJH196635 CTD196624:CTD196635 DCZ196624:DCZ196635 DMV196624:DMV196635 DWR196624:DWR196635 EGN196624:EGN196635 EQJ196624:EQJ196635 FAF196624:FAF196635 FKB196624:FKB196635 FTX196624:FTX196635 GDT196624:GDT196635 GNP196624:GNP196635 GXL196624:GXL196635 HHH196624:HHH196635 HRD196624:HRD196635 IAZ196624:IAZ196635 IKV196624:IKV196635 IUR196624:IUR196635 JEN196624:JEN196635 JOJ196624:JOJ196635 JYF196624:JYF196635 KIB196624:KIB196635 KRX196624:KRX196635 LBT196624:LBT196635 LLP196624:LLP196635 LVL196624:LVL196635 MFH196624:MFH196635 MPD196624:MPD196635 MYZ196624:MYZ196635 NIV196624:NIV196635 NSR196624:NSR196635 OCN196624:OCN196635 OMJ196624:OMJ196635 OWF196624:OWF196635 PGB196624:PGB196635 PPX196624:PPX196635 PZT196624:PZT196635 QJP196624:QJP196635 QTL196624:QTL196635 RDH196624:RDH196635 RND196624:RND196635 RWZ196624:RWZ196635 SGV196624:SGV196635 SQR196624:SQR196635 TAN196624:TAN196635 TKJ196624:TKJ196635 TUF196624:TUF196635 UEB196624:UEB196635 UNX196624:UNX196635 UXT196624:UXT196635 VHP196624:VHP196635 VRL196624:VRL196635 WBH196624:WBH196635 WLD196624:WLD196635 WUZ196624:WUZ196635 E262160:E262171 IN262160:IN262171 SJ262160:SJ262171 ACF262160:ACF262171 AMB262160:AMB262171 AVX262160:AVX262171 BFT262160:BFT262171 BPP262160:BPP262171 BZL262160:BZL262171 CJH262160:CJH262171 CTD262160:CTD262171 DCZ262160:DCZ262171 DMV262160:DMV262171 DWR262160:DWR262171 EGN262160:EGN262171 EQJ262160:EQJ262171 FAF262160:FAF262171 FKB262160:FKB262171 FTX262160:FTX262171 GDT262160:GDT262171 GNP262160:GNP262171 GXL262160:GXL262171 HHH262160:HHH262171 HRD262160:HRD262171 IAZ262160:IAZ262171 IKV262160:IKV262171 IUR262160:IUR262171 JEN262160:JEN262171 JOJ262160:JOJ262171 JYF262160:JYF262171 KIB262160:KIB262171 KRX262160:KRX262171 LBT262160:LBT262171 LLP262160:LLP262171 LVL262160:LVL262171 MFH262160:MFH262171 MPD262160:MPD262171 MYZ262160:MYZ262171 NIV262160:NIV262171 NSR262160:NSR262171 OCN262160:OCN262171 OMJ262160:OMJ262171 OWF262160:OWF262171 PGB262160:PGB262171 PPX262160:PPX262171 PZT262160:PZT262171 QJP262160:QJP262171 QTL262160:QTL262171 RDH262160:RDH262171 RND262160:RND262171 RWZ262160:RWZ262171 SGV262160:SGV262171 SQR262160:SQR262171 TAN262160:TAN262171 TKJ262160:TKJ262171 TUF262160:TUF262171 UEB262160:UEB262171 UNX262160:UNX262171 UXT262160:UXT262171 VHP262160:VHP262171 VRL262160:VRL262171 WBH262160:WBH262171 WLD262160:WLD262171 WUZ262160:WUZ262171 E327696:E327707 IN327696:IN327707 SJ327696:SJ327707 ACF327696:ACF327707 AMB327696:AMB327707 AVX327696:AVX327707 BFT327696:BFT327707 BPP327696:BPP327707 BZL327696:BZL327707 CJH327696:CJH327707 CTD327696:CTD327707 DCZ327696:DCZ327707 DMV327696:DMV327707 DWR327696:DWR327707 EGN327696:EGN327707 EQJ327696:EQJ327707 FAF327696:FAF327707 FKB327696:FKB327707 FTX327696:FTX327707 GDT327696:GDT327707 GNP327696:GNP327707 GXL327696:GXL327707 HHH327696:HHH327707 HRD327696:HRD327707 IAZ327696:IAZ327707 IKV327696:IKV327707 IUR327696:IUR327707 JEN327696:JEN327707 JOJ327696:JOJ327707 JYF327696:JYF327707 KIB327696:KIB327707 KRX327696:KRX327707 LBT327696:LBT327707 LLP327696:LLP327707 LVL327696:LVL327707 MFH327696:MFH327707 MPD327696:MPD327707 MYZ327696:MYZ327707 NIV327696:NIV327707 NSR327696:NSR327707 OCN327696:OCN327707 OMJ327696:OMJ327707 OWF327696:OWF327707 PGB327696:PGB327707 PPX327696:PPX327707 PZT327696:PZT327707 QJP327696:QJP327707 QTL327696:QTL327707 RDH327696:RDH327707 RND327696:RND327707 RWZ327696:RWZ327707 SGV327696:SGV327707 SQR327696:SQR327707 TAN327696:TAN327707 TKJ327696:TKJ327707 TUF327696:TUF327707 UEB327696:UEB327707 UNX327696:UNX327707 UXT327696:UXT327707 VHP327696:VHP327707 VRL327696:VRL327707 WBH327696:WBH327707 WLD327696:WLD327707 WUZ327696:WUZ327707 E393232:E393243 IN393232:IN393243 SJ393232:SJ393243 ACF393232:ACF393243 AMB393232:AMB393243 AVX393232:AVX393243 BFT393232:BFT393243 BPP393232:BPP393243 BZL393232:BZL393243 CJH393232:CJH393243 CTD393232:CTD393243 DCZ393232:DCZ393243 DMV393232:DMV393243 DWR393232:DWR393243 EGN393232:EGN393243 EQJ393232:EQJ393243 FAF393232:FAF393243 FKB393232:FKB393243 FTX393232:FTX393243 GDT393232:GDT393243 GNP393232:GNP393243 GXL393232:GXL393243 HHH393232:HHH393243 HRD393232:HRD393243 IAZ393232:IAZ393243 IKV393232:IKV393243 IUR393232:IUR393243 JEN393232:JEN393243 JOJ393232:JOJ393243 JYF393232:JYF393243 KIB393232:KIB393243 KRX393232:KRX393243 LBT393232:LBT393243 LLP393232:LLP393243 LVL393232:LVL393243 MFH393232:MFH393243 MPD393232:MPD393243 MYZ393232:MYZ393243 NIV393232:NIV393243 NSR393232:NSR393243 OCN393232:OCN393243 OMJ393232:OMJ393243 OWF393232:OWF393243 PGB393232:PGB393243 PPX393232:PPX393243 PZT393232:PZT393243 QJP393232:QJP393243 QTL393232:QTL393243 RDH393232:RDH393243 RND393232:RND393243 RWZ393232:RWZ393243 SGV393232:SGV393243 SQR393232:SQR393243 TAN393232:TAN393243 TKJ393232:TKJ393243 TUF393232:TUF393243 UEB393232:UEB393243 UNX393232:UNX393243 UXT393232:UXT393243 VHP393232:VHP393243 VRL393232:VRL393243 WBH393232:WBH393243 WLD393232:WLD393243 WUZ393232:WUZ393243 E458768:E458779 IN458768:IN458779 SJ458768:SJ458779 ACF458768:ACF458779 AMB458768:AMB458779 AVX458768:AVX458779 BFT458768:BFT458779 BPP458768:BPP458779 BZL458768:BZL458779 CJH458768:CJH458779 CTD458768:CTD458779 DCZ458768:DCZ458779 DMV458768:DMV458779 DWR458768:DWR458779 EGN458768:EGN458779 EQJ458768:EQJ458779 FAF458768:FAF458779 FKB458768:FKB458779 FTX458768:FTX458779 GDT458768:GDT458779 GNP458768:GNP458779 GXL458768:GXL458779 HHH458768:HHH458779 HRD458768:HRD458779 IAZ458768:IAZ458779 IKV458768:IKV458779 IUR458768:IUR458779 JEN458768:JEN458779 JOJ458768:JOJ458779 JYF458768:JYF458779 KIB458768:KIB458779 KRX458768:KRX458779 LBT458768:LBT458779 LLP458768:LLP458779 LVL458768:LVL458779 MFH458768:MFH458779 MPD458768:MPD458779 MYZ458768:MYZ458779 NIV458768:NIV458779 NSR458768:NSR458779 OCN458768:OCN458779 OMJ458768:OMJ458779 OWF458768:OWF458779 PGB458768:PGB458779 PPX458768:PPX458779 PZT458768:PZT458779 QJP458768:QJP458779 QTL458768:QTL458779 RDH458768:RDH458779 RND458768:RND458779 RWZ458768:RWZ458779 SGV458768:SGV458779 SQR458768:SQR458779 TAN458768:TAN458779 TKJ458768:TKJ458779 TUF458768:TUF458779 UEB458768:UEB458779 UNX458768:UNX458779 UXT458768:UXT458779 VHP458768:VHP458779 VRL458768:VRL458779 WBH458768:WBH458779 WLD458768:WLD458779 WUZ458768:WUZ458779 E524304:E524315 IN524304:IN524315 SJ524304:SJ524315 ACF524304:ACF524315 AMB524304:AMB524315 AVX524304:AVX524315 BFT524304:BFT524315 BPP524304:BPP524315 BZL524304:BZL524315 CJH524304:CJH524315 CTD524304:CTD524315 DCZ524304:DCZ524315 DMV524304:DMV524315 DWR524304:DWR524315 EGN524304:EGN524315 EQJ524304:EQJ524315 FAF524304:FAF524315 FKB524304:FKB524315 FTX524304:FTX524315 GDT524304:GDT524315 GNP524304:GNP524315 GXL524304:GXL524315 HHH524304:HHH524315 HRD524304:HRD524315 IAZ524304:IAZ524315 IKV524304:IKV524315 IUR524304:IUR524315 JEN524304:JEN524315 JOJ524304:JOJ524315 JYF524304:JYF524315 KIB524304:KIB524315 KRX524304:KRX524315 LBT524304:LBT524315 LLP524304:LLP524315 LVL524304:LVL524315 MFH524304:MFH524315 MPD524304:MPD524315 MYZ524304:MYZ524315 NIV524304:NIV524315 NSR524304:NSR524315 OCN524304:OCN524315 OMJ524304:OMJ524315 OWF524304:OWF524315 PGB524304:PGB524315 PPX524304:PPX524315 PZT524304:PZT524315 QJP524304:QJP524315 QTL524304:QTL524315 RDH524304:RDH524315 RND524304:RND524315 RWZ524304:RWZ524315 SGV524304:SGV524315 SQR524304:SQR524315 TAN524304:TAN524315 TKJ524304:TKJ524315 TUF524304:TUF524315 UEB524304:UEB524315 UNX524304:UNX524315 UXT524304:UXT524315 VHP524304:VHP524315 VRL524304:VRL524315 WBH524304:WBH524315 WLD524304:WLD524315 WUZ524304:WUZ524315 E589840:E589851 IN589840:IN589851 SJ589840:SJ589851 ACF589840:ACF589851 AMB589840:AMB589851 AVX589840:AVX589851 BFT589840:BFT589851 BPP589840:BPP589851 BZL589840:BZL589851 CJH589840:CJH589851 CTD589840:CTD589851 DCZ589840:DCZ589851 DMV589840:DMV589851 DWR589840:DWR589851 EGN589840:EGN589851 EQJ589840:EQJ589851 FAF589840:FAF589851 FKB589840:FKB589851 FTX589840:FTX589851 GDT589840:GDT589851 GNP589840:GNP589851 GXL589840:GXL589851 HHH589840:HHH589851 HRD589840:HRD589851 IAZ589840:IAZ589851 IKV589840:IKV589851 IUR589840:IUR589851 JEN589840:JEN589851 JOJ589840:JOJ589851 JYF589840:JYF589851 KIB589840:KIB589851 KRX589840:KRX589851 LBT589840:LBT589851 LLP589840:LLP589851 LVL589840:LVL589851 MFH589840:MFH589851 MPD589840:MPD589851 MYZ589840:MYZ589851 NIV589840:NIV589851 NSR589840:NSR589851 OCN589840:OCN589851 OMJ589840:OMJ589851 OWF589840:OWF589851 PGB589840:PGB589851 PPX589840:PPX589851 PZT589840:PZT589851 QJP589840:QJP589851 QTL589840:QTL589851 RDH589840:RDH589851 RND589840:RND589851 RWZ589840:RWZ589851 SGV589840:SGV589851 SQR589840:SQR589851 TAN589840:TAN589851 TKJ589840:TKJ589851 TUF589840:TUF589851 UEB589840:UEB589851 UNX589840:UNX589851 UXT589840:UXT589851 VHP589840:VHP589851 VRL589840:VRL589851 WBH589840:WBH589851 WLD589840:WLD589851 WUZ589840:WUZ589851 E655376:E655387 IN655376:IN655387 SJ655376:SJ655387 ACF655376:ACF655387 AMB655376:AMB655387 AVX655376:AVX655387 BFT655376:BFT655387 BPP655376:BPP655387 BZL655376:BZL655387 CJH655376:CJH655387 CTD655376:CTD655387 DCZ655376:DCZ655387 DMV655376:DMV655387 DWR655376:DWR655387 EGN655376:EGN655387 EQJ655376:EQJ655387 FAF655376:FAF655387 FKB655376:FKB655387 FTX655376:FTX655387 GDT655376:GDT655387 GNP655376:GNP655387 GXL655376:GXL655387 HHH655376:HHH655387 HRD655376:HRD655387 IAZ655376:IAZ655387 IKV655376:IKV655387 IUR655376:IUR655387 JEN655376:JEN655387 JOJ655376:JOJ655387 JYF655376:JYF655387 KIB655376:KIB655387 KRX655376:KRX655387 LBT655376:LBT655387 LLP655376:LLP655387 LVL655376:LVL655387 MFH655376:MFH655387 MPD655376:MPD655387 MYZ655376:MYZ655387 NIV655376:NIV655387 NSR655376:NSR655387 OCN655376:OCN655387 OMJ655376:OMJ655387 OWF655376:OWF655387 PGB655376:PGB655387 PPX655376:PPX655387 PZT655376:PZT655387 QJP655376:QJP655387 QTL655376:QTL655387 RDH655376:RDH655387 RND655376:RND655387 RWZ655376:RWZ655387 SGV655376:SGV655387 SQR655376:SQR655387 TAN655376:TAN655387 TKJ655376:TKJ655387 TUF655376:TUF655387 UEB655376:UEB655387 UNX655376:UNX655387 UXT655376:UXT655387 VHP655376:VHP655387 VRL655376:VRL655387 WBH655376:WBH655387 WLD655376:WLD655387 WUZ655376:WUZ655387 E720912:E720923 IN720912:IN720923 SJ720912:SJ720923 ACF720912:ACF720923 AMB720912:AMB720923 AVX720912:AVX720923 BFT720912:BFT720923 BPP720912:BPP720923 BZL720912:BZL720923 CJH720912:CJH720923 CTD720912:CTD720923 DCZ720912:DCZ720923 DMV720912:DMV720923 DWR720912:DWR720923 EGN720912:EGN720923 EQJ720912:EQJ720923 FAF720912:FAF720923 FKB720912:FKB720923 FTX720912:FTX720923 GDT720912:GDT720923 GNP720912:GNP720923 GXL720912:GXL720923 HHH720912:HHH720923 HRD720912:HRD720923 IAZ720912:IAZ720923 IKV720912:IKV720923 IUR720912:IUR720923 JEN720912:JEN720923 JOJ720912:JOJ720923 JYF720912:JYF720923 KIB720912:KIB720923 KRX720912:KRX720923 LBT720912:LBT720923 LLP720912:LLP720923 LVL720912:LVL720923 MFH720912:MFH720923 MPD720912:MPD720923 MYZ720912:MYZ720923 NIV720912:NIV720923 NSR720912:NSR720923 OCN720912:OCN720923 OMJ720912:OMJ720923 OWF720912:OWF720923 PGB720912:PGB720923 PPX720912:PPX720923 PZT720912:PZT720923 QJP720912:QJP720923 QTL720912:QTL720923 RDH720912:RDH720923 RND720912:RND720923 RWZ720912:RWZ720923 SGV720912:SGV720923 SQR720912:SQR720923 TAN720912:TAN720923 TKJ720912:TKJ720923 TUF720912:TUF720923 UEB720912:UEB720923 UNX720912:UNX720923 UXT720912:UXT720923 VHP720912:VHP720923 VRL720912:VRL720923 WBH720912:WBH720923 WLD720912:WLD720923 WUZ720912:WUZ720923 E786448:E786459 IN786448:IN786459 SJ786448:SJ786459 ACF786448:ACF786459 AMB786448:AMB786459 AVX786448:AVX786459 BFT786448:BFT786459 BPP786448:BPP786459 BZL786448:BZL786459 CJH786448:CJH786459 CTD786448:CTD786459 DCZ786448:DCZ786459 DMV786448:DMV786459 DWR786448:DWR786459 EGN786448:EGN786459 EQJ786448:EQJ786459 FAF786448:FAF786459 FKB786448:FKB786459 FTX786448:FTX786459 GDT786448:GDT786459 GNP786448:GNP786459 GXL786448:GXL786459 HHH786448:HHH786459 HRD786448:HRD786459 IAZ786448:IAZ786459 IKV786448:IKV786459 IUR786448:IUR786459 JEN786448:JEN786459 JOJ786448:JOJ786459 JYF786448:JYF786459 KIB786448:KIB786459 KRX786448:KRX786459 LBT786448:LBT786459 LLP786448:LLP786459 LVL786448:LVL786459 MFH786448:MFH786459 MPD786448:MPD786459 MYZ786448:MYZ786459 NIV786448:NIV786459 NSR786448:NSR786459 OCN786448:OCN786459 OMJ786448:OMJ786459 OWF786448:OWF786459 PGB786448:PGB786459 PPX786448:PPX786459 PZT786448:PZT786459 QJP786448:QJP786459 QTL786448:QTL786459 RDH786448:RDH786459 RND786448:RND786459 RWZ786448:RWZ786459 SGV786448:SGV786459 SQR786448:SQR786459 TAN786448:TAN786459 TKJ786448:TKJ786459 TUF786448:TUF786459 UEB786448:UEB786459 UNX786448:UNX786459 UXT786448:UXT786459 VHP786448:VHP786459 VRL786448:VRL786459 WBH786448:WBH786459 WLD786448:WLD786459 WUZ786448:WUZ786459 E851984:E851995 IN851984:IN851995 SJ851984:SJ851995 ACF851984:ACF851995 AMB851984:AMB851995 AVX851984:AVX851995 BFT851984:BFT851995 BPP851984:BPP851995 BZL851984:BZL851995 CJH851984:CJH851995 CTD851984:CTD851995 DCZ851984:DCZ851995 DMV851984:DMV851995 DWR851984:DWR851995 EGN851984:EGN851995 EQJ851984:EQJ851995 FAF851984:FAF851995 FKB851984:FKB851995 FTX851984:FTX851995 GDT851984:GDT851995 GNP851984:GNP851995 GXL851984:GXL851995 HHH851984:HHH851995 HRD851984:HRD851995 IAZ851984:IAZ851995 IKV851984:IKV851995 IUR851984:IUR851995 JEN851984:JEN851995 JOJ851984:JOJ851995 JYF851984:JYF851995 KIB851984:KIB851995 KRX851984:KRX851995 LBT851984:LBT851995 LLP851984:LLP851995 LVL851984:LVL851995 MFH851984:MFH851995 MPD851984:MPD851995 MYZ851984:MYZ851995 NIV851984:NIV851995 NSR851984:NSR851995 OCN851984:OCN851995 OMJ851984:OMJ851995 OWF851984:OWF851995 PGB851984:PGB851995 PPX851984:PPX851995 PZT851984:PZT851995 QJP851984:QJP851995 QTL851984:QTL851995 RDH851984:RDH851995 RND851984:RND851995 RWZ851984:RWZ851995 SGV851984:SGV851995 SQR851984:SQR851995 TAN851984:TAN851995 TKJ851984:TKJ851995 TUF851984:TUF851995 UEB851984:UEB851995 UNX851984:UNX851995 UXT851984:UXT851995 VHP851984:VHP851995 VRL851984:VRL851995 WBH851984:WBH851995 WLD851984:WLD851995 WUZ851984:WUZ851995 E917520:E917531 IN917520:IN917531 SJ917520:SJ917531 ACF917520:ACF917531 AMB917520:AMB917531 AVX917520:AVX917531 BFT917520:BFT917531 BPP917520:BPP917531 BZL917520:BZL917531 CJH917520:CJH917531 CTD917520:CTD917531 DCZ917520:DCZ917531 DMV917520:DMV917531 DWR917520:DWR917531 EGN917520:EGN917531 EQJ917520:EQJ917531 FAF917520:FAF917531 FKB917520:FKB917531 FTX917520:FTX917531 GDT917520:GDT917531 GNP917520:GNP917531 GXL917520:GXL917531 HHH917520:HHH917531 HRD917520:HRD917531 IAZ917520:IAZ917531 IKV917520:IKV917531 IUR917520:IUR917531 JEN917520:JEN917531 JOJ917520:JOJ917531 JYF917520:JYF917531 KIB917520:KIB917531 KRX917520:KRX917531 LBT917520:LBT917531 LLP917520:LLP917531 LVL917520:LVL917531 MFH917520:MFH917531 MPD917520:MPD917531 MYZ917520:MYZ917531 NIV917520:NIV917531 NSR917520:NSR917531 OCN917520:OCN917531 OMJ917520:OMJ917531 OWF917520:OWF917531 PGB917520:PGB917531 PPX917520:PPX917531 PZT917520:PZT917531 QJP917520:QJP917531 QTL917520:QTL917531 RDH917520:RDH917531 RND917520:RND917531 RWZ917520:RWZ917531 SGV917520:SGV917531 SQR917520:SQR917531 TAN917520:TAN917531 TKJ917520:TKJ917531 TUF917520:TUF917531 UEB917520:UEB917531 UNX917520:UNX917531 UXT917520:UXT917531 VHP917520:VHP917531 VRL917520:VRL917531 WBH917520:WBH917531 WLD917520:WLD917531 WUZ917520:WUZ917531 E983056:E983067 IN983056:IN983067 SJ983056:SJ983067 ACF983056:ACF983067 AMB983056:AMB983067 AVX983056:AVX983067 BFT983056:BFT983067 BPP983056:BPP983067 BZL983056:BZL983067 CJH983056:CJH983067 CTD983056:CTD983067 DCZ983056:DCZ983067 DMV983056:DMV983067 DWR983056:DWR983067 EGN983056:EGN983067 EQJ983056:EQJ983067 FAF983056:FAF983067 FKB983056:FKB983067 FTX983056:FTX983067 GDT983056:GDT983067 GNP983056:GNP983067 GXL983056:GXL983067 HHH983056:HHH983067 HRD983056:HRD983067 IAZ983056:IAZ983067 IKV983056:IKV983067 IUR983056:IUR983067 JEN983056:JEN983067 JOJ983056:JOJ983067 JYF983056:JYF983067 KIB983056:KIB983067 KRX983056:KRX983067 LBT983056:LBT983067 LLP983056:LLP983067 LVL983056:LVL983067 MFH983056:MFH983067 MPD983056:MPD983067 MYZ983056:MYZ983067 NIV983056:NIV983067 NSR983056:NSR983067 OCN983056:OCN983067 OMJ983056:OMJ983067 OWF983056:OWF983067 PGB983056:PGB983067 PPX983056:PPX983067 PZT983056:PZT983067 QJP983056:QJP983067 QTL983056:QTL983067 RDH983056:RDH983067 RND983056:RND983067 RWZ983056:RWZ983067 SGV983056:SGV983067 SQR983056:SQR983067 TAN983056:TAN983067 TKJ983056:TKJ983067 TUF983056:TUF983067 UEB983056:UEB983067 UNX983056:UNX983067 UXT983056:UXT983067 VHP983056:VHP983067 VRL983056:VRL983067 WBH983056:WBH983067 WLD983056:WLD983067 IN24:IN27 WUZ24:WUZ27 WLD24:WLD27 WBH24:WBH27 VRL24:VRL27 VHP24:VHP27 UXT24:UXT27 UNX24:UNX27 UEB24:UEB27 TUF24:TUF27 TKJ24:TKJ27 TAN24:TAN27 SQR24:SQR27 SGV24:SGV27 RWZ24:RWZ27 RND24:RND27 RDH24:RDH27 QTL24:QTL27 QJP24:QJP27 PZT24:PZT27 PPX24:PPX27 PGB24:PGB27 OWF24:OWF27 OMJ24:OMJ27 OCN24:OCN27 NSR24:NSR27 NIV24:NIV27 MYZ24:MYZ27 MPD24:MPD27 MFH24:MFH27 LVL24:LVL27 LLP24:LLP27 LBT24:LBT27 KRX24:KRX27 KIB24:KIB27 JYF24:JYF27 JOJ24:JOJ27 JEN24:JEN27 IUR24:IUR27 IKV24:IKV27 IAZ24:IAZ27 HRD24:HRD27 HHH24:HHH27 GXL24:GXL27 GNP24:GNP27 GDT24:GDT27 FTX24:FTX27 FKB24:FKB27 FAF24:FAF27 EQJ24:EQJ27 EGN24:EGN27 DWR24:DWR27 DMV24:DMV27 DCZ24:DCZ27 CTD24:CTD27 CJH24:CJH27 BZL24:BZL27 BPP24:BPP27 BFT24:BFT27 AVX24:AVX27 AMB24:AMB27 ACF24:ACF27 SJ24:SJ27 E24:E27"/>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R59"/>
  <sheetViews>
    <sheetView topLeftCell="A30" zoomScale="70" zoomScaleNormal="70" workbookViewId="0">
      <selection activeCell="B29" sqref="B29:H30"/>
    </sheetView>
  </sheetViews>
  <sheetFormatPr baseColWidth="10" defaultRowHeight="12.75" x14ac:dyDescent="0.2"/>
  <cols>
    <col min="1" max="1" width="20.5703125" style="2" customWidth="1"/>
    <col min="2" max="2" width="11.42578125" style="2" customWidth="1"/>
    <col min="3" max="3" width="25.7109375" style="2" bestFit="1" customWidth="1"/>
    <col min="4" max="4" width="20.140625" style="2" bestFit="1" customWidth="1"/>
    <col min="5" max="5" width="11.42578125" style="2" customWidth="1"/>
    <col min="6" max="6" width="21.140625" style="2" customWidth="1"/>
    <col min="7" max="7" width="20.85546875" style="2" customWidth="1"/>
    <col min="8" max="8" width="19.5703125" style="2" customWidth="1"/>
    <col min="9" max="9" width="21.5703125" style="2" customWidth="1"/>
    <col min="10" max="10" width="15.140625" style="2" customWidth="1"/>
    <col min="11" max="13" width="11.42578125" style="2" hidden="1" customWidth="1"/>
    <col min="14" max="14" width="36.7109375" style="2"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69"/>
      <c r="B1" s="370"/>
      <c r="C1" s="370"/>
      <c r="D1" s="370"/>
      <c r="E1" s="370"/>
      <c r="F1" s="370"/>
      <c r="G1" s="370"/>
      <c r="H1" s="370"/>
      <c r="I1" s="370"/>
      <c r="J1" s="371"/>
      <c r="K1" s="1" t="s">
        <v>0</v>
      </c>
      <c r="L1" s="1" t="s">
        <v>1</v>
      </c>
      <c r="M1" s="1" t="s">
        <v>2</v>
      </c>
      <c r="P1" s="3" t="s">
        <v>3</v>
      </c>
    </row>
    <row r="2" spans="1:18" ht="28.5" x14ac:dyDescent="0.2">
      <c r="A2" s="315"/>
      <c r="B2" s="318" t="s">
        <v>4</v>
      </c>
      <c r="C2" s="319"/>
      <c r="D2" s="319"/>
      <c r="E2" s="319"/>
      <c r="F2" s="319"/>
      <c r="G2" s="319"/>
      <c r="H2" s="320"/>
      <c r="I2" s="324" t="s">
        <v>882</v>
      </c>
      <c r="J2" s="325"/>
      <c r="K2" s="1" t="s">
        <v>6</v>
      </c>
      <c r="L2" s="1" t="s">
        <v>7</v>
      </c>
      <c r="M2" s="1" t="s">
        <v>8</v>
      </c>
      <c r="P2" s="3" t="s">
        <v>9</v>
      </c>
    </row>
    <row r="3" spans="1:18" ht="28.5" x14ac:dyDescent="0.2">
      <c r="A3" s="316"/>
      <c r="B3" s="321"/>
      <c r="C3" s="322"/>
      <c r="D3" s="322"/>
      <c r="E3" s="322"/>
      <c r="F3" s="322"/>
      <c r="G3" s="322"/>
      <c r="H3" s="323"/>
      <c r="I3" s="326" t="s">
        <v>10</v>
      </c>
      <c r="J3" s="327"/>
      <c r="K3" s="1" t="s">
        <v>11</v>
      </c>
      <c r="L3" s="1"/>
      <c r="M3" s="1" t="s">
        <v>12</v>
      </c>
      <c r="P3" s="3" t="s">
        <v>13</v>
      </c>
    </row>
    <row r="4" spans="1:18" ht="16.5" thickBot="1" x14ac:dyDescent="0.25">
      <c r="A4" s="317"/>
      <c r="B4" s="328" t="s">
        <v>14</v>
      </c>
      <c r="C4" s="329"/>
      <c r="D4" s="329"/>
      <c r="E4" s="329"/>
      <c r="F4" s="329"/>
      <c r="G4" s="329"/>
      <c r="H4" s="330"/>
      <c r="I4" s="308" t="s">
        <v>15</v>
      </c>
      <c r="J4" s="309"/>
      <c r="M4" s="1" t="s">
        <v>16</v>
      </c>
      <c r="P4" s="3" t="s">
        <v>1</v>
      </c>
    </row>
    <row r="5" spans="1:18" ht="16.5" thickBot="1" x14ac:dyDescent="0.25">
      <c r="A5" s="31"/>
      <c r="B5" s="4"/>
      <c r="C5" s="4"/>
      <c r="D5" s="4"/>
      <c r="E5" s="4"/>
      <c r="F5" s="4"/>
      <c r="G5" s="4"/>
      <c r="H5" s="4"/>
      <c r="I5" s="4"/>
      <c r="J5" s="5"/>
      <c r="M5" s="1"/>
      <c r="P5" s="3" t="s">
        <v>7</v>
      </c>
    </row>
    <row r="6" spans="1:18" ht="16.5" thickBot="1" x14ac:dyDescent="0.25">
      <c r="A6" s="356" t="s">
        <v>17</v>
      </c>
      <c r="B6" s="357"/>
      <c r="C6" s="357"/>
      <c r="D6" s="357"/>
      <c r="E6" s="357"/>
      <c r="F6" s="357"/>
      <c r="G6" s="357"/>
      <c r="H6" s="357"/>
      <c r="I6" s="357"/>
      <c r="J6" s="358"/>
    </row>
    <row r="7" spans="1:18" ht="20.45" customHeight="1" x14ac:dyDescent="0.2">
      <c r="A7" s="6" t="s">
        <v>18</v>
      </c>
      <c r="B7" s="359" t="s">
        <v>19</v>
      </c>
      <c r="C7" s="359"/>
      <c r="D7" s="359"/>
      <c r="E7" s="359"/>
      <c r="F7" s="359"/>
      <c r="G7" s="359"/>
      <c r="H7" s="359"/>
      <c r="I7" s="7" t="s">
        <v>20</v>
      </c>
      <c r="J7" s="20" t="s">
        <v>3</v>
      </c>
      <c r="M7" s="1"/>
    </row>
    <row r="8" spans="1:18" ht="32.25" thickBot="1" x14ac:dyDescent="0.25">
      <c r="A8" s="8" t="s">
        <v>21</v>
      </c>
      <c r="B8" s="360" t="s">
        <v>889</v>
      </c>
      <c r="C8" s="361"/>
      <c r="D8" s="361"/>
      <c r="E8" s="361"/>
      <c r="F8" s="361"/>
      <c r="G8" s="361"/>
      <c r="H8" s="362"/>
      <c r="I8" s="9" t="s">
        <v>22</v>
      </c>
      <c r="J8" s="21" t="s">
        <v>1</v>
      </c>
      <c r="M8" s="1"/>
    </row>
    <row r="9" spans="1:18" ht="13.5" thickBot="1" x14ac:dyDescent="0.25">
      <c r="A9" s="363"/>
      <c r="B9" s="364"/>
      <c r="C9" s="364"/>
      <c r="D9" s="364"/>
      <c r="E9" s="364"/>
      <c r="F9" s="364"/>
      <c r="G9" s="364"/>
      <c r="H9" s="364"/>
      <c r="I9" s="364"/>
      <c r="J9" s="365"/>
    </row>
    <row r="10" spans="1:18" ht="61.5" customHeight="1" x14ac:dyDescent="0.2">
      <c r="A10" s="6" t="s">
        <v>23</v>
      </c>
      <c r="B10" s="366" t="s">
        <v>759</v>
      </c>
      <c r="C10" s="367"/>
      <c r="D10" s="367"/>
      <c r="E10" s="367"/>
      <c r="F10" s="368"/>
      <c r="G10" s="7" t="s">
        <v>24</v>
      </c>
      <c r="H10" s="353" t="s">
        <v>871</v>
      </c>
      <c r="I10" s="354"/>
      <c r="J10" s="355"/>
    </row>
    <row r="11" spans="1:18" ht="47.25" x14ac:dyDescent="0.2">
      <c r="A11" s="33" t="s">
        <v>25</v>
      </c>
      <c r="B11" s="350" t="s">
        <v>833</v>
      </c>
      <c r="C11" s="351"/>
      <c r="D11" s="351"/>
      <c r="E11" s="351"/>
      <c r="F11" s="352"/>
      <c r="G11" s="34" t="s">
        <v>26</v>
      </c>
      <c r="H11" s="353" t="s">
        <v>760</v>
      </c>
      <c r="I11" s="354"/>
      <c r="J11" s="355"/>
    </row>
    <row r="12" spans="1:18" ht="68.25" customHeight="1" x14ac:dyDescent="0.2">
      <c r="A12" s="33" t="s">
        <v>27</v>
      </c>
      <c r="B12" s="337" t="s">
        <v>758</v>
      </c>
      <c r="C12" s="338"/>
      <c r="D12" s="338"/>
      <c r="E12" s="338"/>
      <c r="F12" s="339"/>
      <c r="G12" s="34" t="s">
        <v>28</v>
      </c>
      <c r="H12" s="353" t="s">
        <v>50</v>
      </c>
      <c r="I12" s="354"/>
      <c r="J12" s="355"/>
    </row>
    <row r="13" spans="1:18" ht="47.25" x14ac:dyDescent="0.2">
      <c r="A13" s="33" t="s">
        <v>29</v>
      </c>
      <c r="B13" s="337" t="s">
        <v>899</v>
      </c>
      <c r="C13" s="338"/>
      <c r="D13" s="338"/>
      <c r="E13" s="338"/>
      <c r="F13" s="339"/>
      <c r="G13" s="34" t="s">
        <v>30</v>
      </c>
      <c r="H13" s="340" t="s">
        <v>761</v>
      </c>
      <c r="I13" s="340"/>
      <c r="J13" s="341"/>
    </row>
    <row r="14" spans="1:18" ht="47.25" customHeight="1" x14ac:dyDescent="0.2">
      <c r="A14" s="33" t="s">
        <v>31</v>
      </c>
      <c r="B14" s="337" t="s">
        <v>900</v>
      </c>
      <c r="C14" s="338"/>
      <c r="D14" s="338"/>
      <c r="E14" s="338"/>
      <c r="F14" s="339"/>
      <c r="G14" s="34" t="s">
        <v>32</v>
      </c>
      <c r="H14" s="340" t="s">
        <v>33</v>
      </c>
      <c r="I14" s="340"/>
      <c r="J14" s="341"/>
    </row>
    <row r="15" spans="1:18" x14ac:dyDescent="0.2">
      <c r="A15" s="342" t="s">
        <v>34</v>
      </c>
      <c r="B15" s="413">
        <v>14</v>
      </c>
      <c r="C15" s="414"/>
      <c r="D15" s="347" t="s">
        <v>35</v>
      </c>
      <c r="E15" s="347"/>
      <c r="F15" s="340">
        <v>9</v>
      </c>
      <c r="G15" s="348" t="s">
        <v>36</v>
      </c>
      <c r="H15" s="10" t="s">
        <v>37</v>
      </c>
      <c r="I15" s="10" t="s">
        <v>38</v>
      </c>
      <c r="J15" s="11" t="s">
        <v>39</v>
      </c>
      <c r="P15" s="12"/>
      <c r="Q15" s="12"/>
      <c r="R15" s="12"/>
    </row>
    <row r="16" spans="1:18" ht="33" customHeight="1" x14ac:dyDescent="0.2">
      <c r="A16" s="342"/>
      <c r="B16" s="415"/>
      <c r="C16" s="416"/>
      <c r="D16" s="347"/>
      <c r="E16" s="347"/>
      <c r="F16" s="340"/>
      <c r="G16" s="349"/>
      <c r="H16" s="27" t="s">
        <v>909</v>
      </c>
      <c r="I16" s="28" t="s">
        <v>910</v>
      </c>
      <c r="J16" s="29" t="s">
        <v>911</v>
      </c>
      <c r="P16" s="12"/>
      <c r="Q16" s="12"/>
      <c r="R16" s="12"/>
    </row>
    <row r="17" spans="1:16" ht="13.5" thickBot="1" x14ac:dyDescent="0.25">
      <c r="A17" s="331"/>
      <c r="B17" s="332"/>
      <c r="C17" s="332"/>
      <c r="D17" s="332"/>
      <c r="E17" s="332"/>
      <c r="F17" s="332"/>
      <c r="G17" s="332"/>
      <c r="H17" s="332"/>
      <c r="I17" s="332"/>
      <c r="J17" s="333"/>
    </row>
    <row r="18" spans="1:16" ht="13.5" thickBot="1" x14ac:dyDescent="0.25">
      <c r="A18" s="334"/>
      <c r="B18" s="335"/>
      <c r="C18" s="335"/>
      <c r="D18" s="335"/>
      <c r="E18" s="335"/>
      <c r="F18" s="335"/>
      <c r="G18" s="335"/>
      <c r="H18" s="335"/>
      <c r="I18" s="335"/>
      <c r="J18" s="336"/>
    </row>
    <row r="19" spans="1:16" ht="28.5" x14ac:dyDescent="0.2">
      <c r="A19" s="315"/>
      <c r="B19" s="318" t="s">
        <v>4</v>
      </c>
      <c r="C19" s="319"/>
      <c r="D19" s="319"/>
      <c r="E19" s="319"/>
      <c r="F19" s="319"/>
      <c r="G19" s="319"/>
      <c r="H19" s="320"/>
      <c r="I19" s="324" t="s">
        <v>882</v>
      </c>
      <c r="J19" s="325"/>
      <c r="K19" s="1" t="s">
        <v>6</v>
      </c>
      <c r="L19" s="1" t="s">
        <v>7</v>
      </c>
      <c r="M19" s="1" t="s">
        <v>8</v>
      </c>
      <c r="P19" s="3" t="s">
        <v>9</v>
      </c>
    </row>
    <row r="20" spans="1:16" ht="28.5" x14ac:dyDescent="0.2">
      <c r="A20" s="316"/>
      <c r="B20" s="321"/>
      <c r="C20" s="322"/>
      <c r="D20" s="322"/>
      <c r="E20" s="322"/>
      <c r="F20" s="322"/>
      <c r="G20" s="322"/>
      <c r="H20" s="323"/>
      <c r="I20" s="326" t="s">
        <v>10</v>
      </c>
      <c r="J20" s="327"/>
      <c r="K20" s="1" t="s">
        <v>11</v>
      </c>
      <c r="L20" s="1"/>
      <c r="M20" s="1" t="s">
        <v>12</v>
      </c>
      <c r="P20" s="3" t="s">
        <v>13</v>
      </c>
    </row>
    <row r="21" spans="1:16" ht="16.5" thickBot="1" x14ac:dyDescent="0.25">
      <c r="A21" s="317"/>
      <c r="B21" s="328" t="s">
        <v>14</v>
      </c>
      <c r="C21" s="329"/>
      <c r="D21" s="329"/>
      <c r="E21" s="329"/>
      <c r="F21" s="329"/>
      <c r="G21" s="329"/>
      <c r="H21" s="330"/>
      <c r="I21" s="308" t="s">
        <v>15</v>
      </c>
      <c r="J21" s="309"/>
      <c r="M21" s="1" t="s">
        <v>16</v>
      </c>
      <c r="P21" s="3" t="s">
        <v>1</v>
      </c>
    </row>
    <row r="22" spans="1:16" ht="16.5" thickBot="1" x14ac:dyDescent="0.25">
      <c r="A22" s="310" t="s">
        <v>40</v>
      </c>
      <c r="B22" s="311"/>
      <c r="C22" s="311"/>
      <c r="D22" s="311"/>
      <c r="E22" s="311"/>
      <c r="F22" s="311"/>
      <c r="G22" s="311"/>
      <c r="H22" s="311"/>
      <c r="I22" s="311"/>
      <c r="J22" s="312"/>
    </row>
    <row r="23" spans="1:16" ht="20.45" customHeight="1" x14ac:dyDescent="0.2">
      <c r="A23" s="13" t="s">
        <v>41</v>
      </c>
      <c r="B23" s="35" t="s">
        <v>35</v>
      </c>
      <c r="C23" s="35" t="s">
        <v>42</v>
      </c>
      <c r="D23" s="14" t="s">
        <v>971</v>
      </c>
      <c r="E23" s="313" t="s">
        <v>44</v>
      </c>
      <c r="F23" s="314"/>
      <c r="G23" s="313" t="s">
        <v>45</v>
      </c>
      <c r="H23" s="314"/>
      <c r="I23" s="15" t="s">
        <v>46</v>
      </c>
      <c r="J23" s="16" t="s">
        <v>47</v>
      </c>
    </row>
    <row r="24" spans="1:16" ht="159.94999999999999" customHeight="1" x14ac:dyDescent="0.2">
      <c r="A24" s="261" t="s">
        <v>902</v>
      </c>
      <c r="B24" s="37">
        <f>$F$15</f>
        <v>9</v>
      </c>
      <c r="C24" s="302">
        <f>'MATRIZ INDICADORES FINACIEROS'!I8</f>
        <v>1.9916049755122072</v>
      </c>
      <c r="D24" s="150">
        <f>+C24/B24</f>
        <v>0.22128944172357856</v>
      </c>
      <c r="E24" s="412" t="s">
        <v>978</v>
      </c>
      <c r="F24" s="412"/>
      <c r="G24" s="307" t="s">
        <v>48</v>
      </c>
      <c r="H24" s="307"/>
      <c r="I24" s="107" t="s">
        <v>57</v>
      </c>
      <c r="J24" s="36">
        <v>45746</v>
      </c>
    </row>
    <row r="25" spans="1:16" s="17" customFormat="1" ht="226.5" customHeight="1" x14ac:dyDescent="0.2">
      <c r="A25" s="261" t="s">
        <v>903</v>
      </c>
      <c r="B25" s="37">
        <f t="shared" ref="B25:B26" si="0">$F$15</f>
        <v>9</v>
      </c>
      <c r="C25" s="255">
        <f>+'MATRIZ INDICADORES FINACIEROS'!M8</f>
        <v>0.72196978281928603</v>
      </c>
      <c r="D25" s="150">
        <f>+C25/B25</f>
        <v>8.0218864757698446E-2</v>
      </c>
      <c r="E25" s="412" t="s">
        <v>980</v>
      </c>
      <c r="F25" s="412"/>
      <c r="G25" s="307" t="s">
        <v>48</v>
      </c>
      <c r="H25" s="307"/>
      <c r="I25" s="107" t="s">
        <v>57</v>
      </c>
      <c r="J25" s="36">
        <v>45838</v>
      </c>
      <c r="N25" s="70"/>
    </row>
    <row r="26" spans="1:16" s="17" customFormat="1" ht="158.1" customHeight="1" x14ac:dyDescent="0.2">
      <c r="A26" s="261" t="s">
        <v>904</v>
      </c>
      <c r="B26" s="37">
        <f t="shared" si="0"/>
        <v>9</v>
      </c>
      <c r="C26" s="255">
        <f>+'MATRIZ INDICADORES FINACIEROS'!Q8</f>
        <v>5.0990535515369285E-2</v>
      </c>
      <c r="D26" s="150">
        <f>+C26/B26</f>
        <v>5.6656150572632537E-3</v>
      </c>
      <c r="E26" s="412" t="s">
        <v>979</v>
      </c>
      <c r="F26" s="412"/>
      <c r="G26" s="307" t="s">
        <v>48</v>
      </c>
      <c r="H26" s="307"/>
      <c r="I26" s="107" t="s">
        <v>57</v>
      </c>
      <c r="J26" s="36">
        <v>45930</v>
      </c>
    </row>
    <row r="27" spans="1:16" s="17" customFormat="1" ht="175.5" customHeight="1" x14ac:dyDescent="0.2">
      <c r="A27" s="261" t="s">
        <v>905</v>
      </c>
      <c r="B27" s="37">
        <f>F15</f>
        <v>9</v>
      </c>
      <c r="C27" s="255">
        <f>+'MATRIZ INDICADORES FINACIEROS'!U8</f>
        <v>0.11402428923664484</v>
      </c>
      <c r="D27" s="150">
        <f>+C27/B27</f>
        <v>1.2669365470738317E-2</v>
      </c>
      <c r="E27" s="412" t="s">
        <v>981</v>
      </c>
      <c r="F27" s="412"/>
      <c r="G27" s="307" t="s">
        <v>982</v>
      </c>
      <c r="H27" s="307"/>
      <c r="I27" s="107" t="s">
        <v>57</v>
      </c>
      <c r="J27" s="36">
        <v>46022</v>
      </c>
    </row>
    <row r="28" spans="1:16" ht="13.5" thickBot="1" x14ac:dyDescent="0.25"/>
    <row r="29" spans="1:16" ht="28.5" x14ac:dyDescent="0.2">
      <c r="A29" s="315"/>
      <c r="B29" s="318" t="s">
        <v>4</v>
      </c>
      <c r="C29" s="319"/>
      <c r="D29" s="319"/>
      <c r="E29" s="319"/>
      <c r="F29" s="319"/>
      <c r="G29" s="319"/>
      <c r="H29" s="320"/>
      <c r="I29" s="324" t="s">
        <v>882</v>
      </c>
      <c r="J29" s="325"/>
      <c r="K29" s="1" t="s">
        <v>6</v>
      </c>
      <c r="L29" s="1" t="s">
        <v>7</v>
      </c>
      <c r="M29" s="1" t="s">
        <v>8</v>
      </c>
      <c r="P29" s="3" t="s">
        <v>9</v>
      </c>
    </row>
    <row r="30" spans="1:16" ht="28.5" x14ac:dyDescent="0.2">
      <c r="A30" s="316"/>
      <c r="B30" s="321"/>
      <c r="C30" s="322"/>
      <c r="D30" s="322"/>
      <c r="E30" s="322"/>
      <c r="F30" s="322"/>
      <c r="G30" s="322"/>
      <c r="H30" s="323"/>
      <c r="I30" s="326" t="s">
        <v>10</v>
      </c>
      <c r="J30" s="327"/>
      <c r="K30" s="1" t="s">
        <v>11</v>
      </c>
      <c r="L30" s="1"/>
      <c r="M30" s="1" t="s">
        <v>12</v>
      </c>
      <c r="P30" s="3" t="s">
        <v>13</v>
      </c>
    </row>
    <row r="31" spans="1:16" ht="16.5" thickBot="1" x14ac:dyDescent="0.25">
      <c r="A31" s="317"/>
      <c r="B31" s="328" t="s">
        <v>14</v>
      </c>
      <c r="C31" s="329"/>
      <c r="D31" s="329"/>
      <c r="E31" s="329"/>
      <c r="F31" s="329"/>
      <c r="G31" s="329"/>
      <c r="H31" s="330"/>
      <c r="I31" s="308" t="s">
        <v>15</v>
      </c>
      <c r="J31" s="309"/>
      <c r="M31" s="1" t="s">
        <v>16</v>
      </c>
      <c r="P31" s="3" t="s">
        <v>1</v>
      </c>
    </row>
    <row r="32" spans="1:16" ht="16.5" thickBot="1" x14ac:dyDescent="0.25">
      <c r="A32" s="310" t="s">
        <v>49</v>
      </c>
      <c r="B32" s="311"/>
      <c r="C32" s="311"/>
      <c r="D32" s="311"/>
      <c r="E32" s="311"/>
      <c r="F32" s="311"/>
      <c r="G32" s="311"/>
      <c r="H32" s="311"/>
      <c r="I32" s="311"/>
      <c r="J32" s="312"/>
    </row>
    <row r="33" spans="1:10" x14ac:dyDescent="0.2">
      <c r="A33" s="215"/>
      <c r="B33" s="216"/>
      <c r="C33" s="216"/>
      <c r="D33" s="216"/>
      <c r="E33" s="216"/>
      <c r="F33" s="216"/>
      <c r="G33" s="216"/>
      <c r="H33" s="216"/>
      <c r="I33" s="216"/>
      <c r="J33" s="217"/>
    </row>
    <row r="34" spans="1:10" x14ac:dyDescent="0.2">
      <c r="A34" s="218"/>
      <c r="B34" s="214"/>
      <c r="C34" s="214"/>
      <c r="D34" s="214"/>
      <c r="E34" s="214"/>
      <c r="F34" s="214"/>
      <c r="G34" s="214"/>
      <c r="H34" s="214"/>
      <c r="I34" s="214"/>
      <c r="J34" s="219"/>
    </row>
    <row r="35" spans="1:10" x14ac:dyDescent="0.2">
      <c r="A35" s="218"/>
      <c r="B35" s="214"/>
      <c r="C35" s="214"/>
      <c r="D35" s="214"/>
      <c r="E35" s="214"/>
      <c r="F35" s="214"/>
      <c r="G35" s="214"/>
      <c r="H35" s="214"/>
      <c r="I35" s="214"/>
      <c r="J35" s="219"/>
    </row>
    <row r="36" spans="1:10" x14ac:dyDescent="0.2">
      <c r="A36" s="218"/>
      <c r="B36" s="214"/>
      <c r="C36" s="214"/>
      <c r="D36" s="214"/>
      <c r="E36" s="214"/>
      <c r="F36" s="214"/>
      <c r="G36" s="214"/>
      <c r="H36" s="214"/>
      <c r="I36" s="214"/>
      <c r="J36" s="219"/>
    </row>
    <row r="37" spans="1:10" x14ac:dyDescent="0.2">
      <c r="A37" s="218"/>
      <c r="B37" s="214"/>
      <c r="C37" s="214"/>
      <c r="D37" s="214"/>
      <c r="E37" s="214"/>
      <c r="F37" s="214"/>
      <c r="G37" s="214"/>
      <c r="H37" s="214"/>
      <c r="I37" s="214"/>
      <c r="J37" s="219"/>
    </row>
    <row r="38" spans="1:10" x14ac:dyDescent="0.2">
      <c r="A38" s="218"/>
      <c r="B38" s="214"/>
      <c r="C38" s="214"/>
      <c r="D38" s="214"/>
      <c r="E38" s="214"/>
      <c r="F38" s="214"/>
      <c r="G38" s="214"/>
      <c r="H38" s="214"/>
      <c r="I38" s="214"/>
      <c r="J38" s="219"/>
    </row>
    <row r="39" spans="1:10" x14ac:dyDescent="0.2">
      <c r="A39" s="218"/>
      <c r="B39" s="214"/>
      <c r="C39" s="214"/>
      <c r="D39" s="214"/>
      <c r="E39" s="214"/>
      <c r="F39" s="214"/>
      <c r="G39" s="214"/>
      <c r="H39" s="214"/>
      <c r="I39" s="214"/>
      <c r="J39" s="219"/>
    </row>
    <row r="40" spans="1:10" x14ac:dyDescent="0.2">
      <c r="A40" s="218"/>
      <c r="B40" s="214"/>
      <c r="C40" s="214"/>
      <c r="D40" s="214"/>
      <c r="E40" s="214"/>
      <c r="F40" s="214"/>
      <c r="G40" s="214"/>
      <c r="H40" s="214"/>
      <c r="I40" s="214"/>
      <c r="J40" s="219"/>
    </row>
    <row r="41" spans="1:10" x14ac:dyDescent="0.2">
      <c r="A41" s="218"/>
      <c r="B41" s="214"/>
      <c r="C41" s="214"/>
      <c r="D41" s="214"/>
      <c r="E41" s="214"/>
      <c r="F41" s="214"/>
      <c r="G41" s="214"/>
      <c r="H41" s="214"/>
      <c r="I41" s="214"/>
      <c r="J41" s="219"/>
    </row>
    <row r="42" spans="1:10" x14ac:dyDescent="0.2">
      <c r="A42" s="218"/>
      <c r="B42" s="214"/>
      <c r="C42" s="214"/>
      <c r="D42" s="214"/>
      <c r="E42" s="214"/>
      <c r="F42" s="214"/>
      <c r="G42" s="214"/>
      <c r="H42" s="214"/>
      <c r="I42" s="214"/>
      <c r="J42" s="219"/>
    </row>
    <row r="43" spans="1:10" x14ac:dyDescent="0.2">
      <c r="A43" s="218"/>
      <c r="B43" s="214"/>
      <c r="C43" s="214"/>
      <c r="D43" s="214"/>
      <c r="E43" s="214"/>
      <c r="F43" s="214"/>
      <c r="G43" s="214"/>
      <c r="H43" s="214"/>
      <c r="I43" s="214"/>
      <c r="J43" s="219"/>
    </row>
    <row r="44" spans="1:10" x14ac:dyDescent="0.2">
      <c r="A44" s="218"/>
      <c r="B44" s="214"/>
      <c r="C44" s="214"/>
      <c r="D44" s="214"/>
      <c r="E44" s="214"/>
      <c r="F44" s="214"/>
      <c r="G44" s="214"/>
      <c r="H44" s="214"/>
      <c r="I44" s="214"/>
      <c r="J44" s="219"/>
    </row>
    <row r="45" spans="1:10" x14ac:dyDescent="0.2">
      <c r="A45" s="218"/>
      <c r="B45" s="214"/>
      <c r="C45" s="214"/>
      <c r="D45" s="214"/>
      <c r="E45" s="214"/>
      <c r="F45" s="214"/>
      <c r="G45" s="214"/>
      <c r="H45" s="214"/>
      <c r="I45" s="214"/>
      <c r="J45" s="219"/>
    </row>
    <row r="46" spans="1:10" x14ac:dyDescent="0.2">
      <c r="A46" s="218"/>
      <c r="B46" s="214"/>
      <c r="C46" s="214"/>
      <c r="D46" s="214"/>
      <c r="E46" s="214"/>
      <c r="F46" s="214"/>
      <c r="G46" s="214"/>
      <c r="H46" s="214"/>
      <c r="I46" s="214"/>
      <c r="J46" s="219"/>
    </row>
    <row r="47" spans="1:10" x14ac:dyDescent="0.2">
      <c r="A47" s="218"/>
      <c r="B47" s="214"/>
      <c r="C47" s="214"/>
      <c r="D47" s="214"/>
      <c r="E47" s="214"/>
      <c r="F47" s="214"/>
      <c r="G47" s="214"/>
      <c r="H47" s="214"/>
      <c r="I47" s="214"/>
      <c r="J47" s="219"/>
    </row>
    <row r="48" spans="1:10" x14ac:dyDescent="0.2">
      <c r="A48" s="218"/>
      <c r="B48" s="214"/>
      <c r="C48" s="214"/>
      <c r="D48" s="214"/>
      <c r="E48" s="214"/>
      <c r="F48" s="214"/>
      <c r="G48" s="214"/>
      <c r="H48" s="214"/>
      <c r="I48" s="214"/>
      <c r="J48" s="219"/>
    </row>
    <row r="49" spans="1:10" x14ac:dyDescent="0.2">
      <c r="A49" s="218"/>
      <c r="B49" s="214"/>
      <c r="C49" s="214"/>
      <c r="D49" s="214"/>
      <c r="E49" s="214"/>
      <c r="F49" s="214"/>
      <c r="G49" s="214"/>
      <c r="H49" s="214"/>
      <c r="I49" s="214"/>
      <c r="J49" s="219"/>
    </row>
    <row r="50" spans="1:10" x14ac:dyDescent="0.2">
      <c r="A50" s="218"/>
      <c r="B50" s="214"/>
      <c r="C50" s="214"/>
      <c r="D50" s="214"/>
      <c r="E50" s="214"/>
      <c r="F50" s="214"/>
      <c r="G50" s="214"/>
      <c r="H50" s="214"/>
      <c r="I50" s="214"/>
      <c r="J50" s="219"/>
    </row>
    <row r="51" spans="1:10" x14ac:dyDescent="0.2">
      <c r="A51" s="218"/>
      <c r="B51" s="214"/>
      <c r="C51" s="214"/>
      <c r="D51" s="214"/>
      <c r="E51" s="214"/>
      <c r="F51" s="214"/>
      <c r="G51" s="214"/>
      <c r="H51" s="214"/>
      <c r="I51" s="214"/>
      <c r="J51" s="219"/>
    </row>
    <row r="52" spans="1:10" x14ac:dyDescent="0.2">
      <c r="A52" s="218"/>
      <c r="B52" s="214"/>
      <c r="C52" s="214"/>
      <c r="D52" s="214"/>
      <c r="E52" s="214"/>
      <c r="F52" s="214"/>
      <c r="G52" s="214"/>
      <c r="H52" s="214"/>
      <c r="I52" s="214"/>
      <c r="J52" s="219"/>
    </row>
    <row r="53" spans="1:10" x14ac:dyDescent="0.2">
      <c r="A53" s="218"/>
      <c r="B53" s="214"/>
      <c r="C53" s="214"/>
      <c r="D53" s="214"/>
      <c r="E53" s="214"/>
      <c r="F53" s="214"/>
      <c r="G53" s="214"/>
      <c r="H53" s="214"/>
      <c r="I53" s="214"/>
      <c r="J53" s="219"/>
    </row>
    <row r="54" spans="1:10" x14ac:dyDescent="0.2">
      <c r="A54" s="218"/>
      <c r="B54" s="214"/>
      <c r="C54" s="214"/>
      <c r="D54" s="214"/>
      <c r="E54" s="214"/>
      <c r="F54" s="214"/>
      <c r="G54" s="214"/>
      <c r="H54" s="214"/>
      <c r="I54" s="214"/>
      <c r="J54" s="219"/>
    </row>
    <row r="55" spans="1:10" x14ac:dyDescent="0.2">
      <c r="A55" s="218"/>
      <c r="B55" s="214"/>
      <c r="C55" s="214"/>
      <c r="D55" s="214"/>
      <c r="E55" s="214"/>
      <c r="F55" s="214"/>
      <c r="G55" s="214"/>
      <c r="H55" s="214"/>
      <c r="I55" s="214"/>
      <c r="J55" s="219"/>
    </row>
    <row r="56" spans="1:10" x14ac:dyDescent="0.2">
      <c r="A56" s="218"/>
      <c r="B56" s="214"/>
      <c r="C56" s="214"/>
      <c r="D56" s="214"/>
      <c r="E56" s="214"/>
      <c r="F56" s="214"/>
      <c r="G56" s="214"/>
      <c r="H56" s="214"/>
      <c r="I56" s="214"/>
      <c r="J56" s="219"/>
    </row>
    <row r="57" spans="1:10" x14ac:dyDescent="0.2">
      <c r="A57" s="218"/>
      <c r="B57" s="214"/>
      <c r="C57" s="214"/>
      <c r="D57" s="214"/>
      <c r="E57" s="214"/>
      <c r="F57" s="214"/>
      <c r="G57" s="214"/>
      <c r="H57" s="214"/>
      <c r="I57" s="214"/>
      <c r="J57" s="219"/>
    </row>
    <row r="58" spans="1:10" x14ac:dyDescent="0.2">
      <c r="A58" s="218"/>
      <c r="B58" s="214"/>
      <c r="C58" s="214"/>
      <c r="D58" s="214"/>
      <c r="E58" s="214"/>
      <c r="F58" s="214"/>
      <c r="G58" s="214"/>
      <c r="H58" s="214"/>
      <c r="I58" s="214"/>
      <c r="J58" s="219"/>
    </row>
    <row r="59" spans="1:10" ht="13.5" thickBot="1" x14ac:dyDescent="0.25">
      <c r="A59" s="220"/>
      <c r="B59" s="221"/>
      <c r="C59" s="221"/>
      <c r="D59" s="221"/>
      <c r="E59" s="221"/>
      <c r="F59" s="221"/>
      <c r="G59" s="221"/>
      <c r="H59" s="221"/>
      <c r="I59" s="221"/>
      <c r="J59" s="222"/>
    </row>
  </sheetData>
  <mergeCells count="5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E26:F26"/>
    <mergeCell ref="G26:H26"/>
    <mergeCell ref="A17:J17"/>
    <mergeCell ref="A18:J18"/>
    <mergeCell ref="A19:A21"/>
    <mergeCell ref="B19:H20"/>
    <mergeCell ref="I19:J19"/>
    <mergeCell ref="I20:J20"/>
    <mergeCell ref="B21:H21"/>
    <mergeCell ref="I21:J21"/>
    <mergeCell ref="E27:F27"/>
    <mergeCell ref="G27:H27"/>
    <mergeCell ref="I31:J31"/>
    <mergeCell ref="A32:J32"/>
    <mergeCell ref="A22:J22"/>
    <mergeCell ref="E23:F23"/>
    <mergeCell ref="G23:H23"/>
    <mergeCell ref="E25:F25"/>
    <mergeCell ref="G25:H25"/>
    <mergeCell ref="A29:A31"/>
    <mergeCell ref="B29:H30"/>
    <mergeCell ref="I29:J29"/>
    <mergeCell ref="I30:J30"/>
    <mergeCell ref="B31:H31"/>
    <mergeCell ref="E24:F24"/>
    <mergeCell ref="G24:H24"/>
  </mergeCells>
  <dataValidations count="3">
    <dataValidation allowBlank="1" showInputMessage="1" showErrorMessage="1" errorTitle="Seleccionar un valor de la lista" sqref="WVM983060:WVM983071 E65556:E65567 JA65556:JA65567 SW65556:SW65567 ACS65556:ACS65567 AMO65556:AMO65567 AWK65556:AWK65567 BGG65556:BGG65567 BQC65556:BQC65567 BZY65556:BZY65567 CJU65556:CJU65567 CTQ65556:CTQ65567 DDM65556:DDM65567 DNI65556:DNI65567 DXE65556:DXE65567 EHA65556:EHA65567 EQW65556:EQW65567 FAS65556:FAS65567 FKO65556:FKO65567 FUK65556:FUK65567 GEG65556:GEG65567 GOC65556:GOC65567 GXY65556:GXY65567 HHU65556:HHU65567 HRQ65556:HRQ65567 IBM65556:IBM65567 ILI65556:ILI65567 IVE65556:IVE65567 JFA65556:JFA65567 JOW65556:JOW65567 JYS65556:JYS65567 KIO65556:KIO65567 KSK65556:KSK65567 LCG65556:LCG65567 LMC65556:LMC65567 LVY65556:LVY65567 MFU65556:MFU65567 MPQ65556:MPQ65567 MZM65556:MZM65567 NJI65556:NJI65567 NTE65556:NTE65567 ODA65556:ODA65567 OMW65556:OMW65567 OWS65556:OWS65567 PGO65556:PGO65567 PQK65556:PQK65567 QAG65556:QAG65567 QKC65556:QKC65567 QTY65556:QTY65567 RDU65556:RDU65567 RNQ65556:RNQ65567 RXM65556:RXM65567 SHI65556:SHI65567 SRE65556:SRE65567 TBA65556:TBA65567 TKW65556:TKW65567 TUS65556:TUS65567 UEO65556:UEO65567 UOK65556:UOK65567 UYG65556:UYG65567 VIC65556:VIC65567 VRY65556:VRY65567 WBU65556:WBU65567 WLQ65556:WLQ65567 WVM65556:WVM65567 E131092:E131103 JA131092:JA131103 SW131092:SW131103 ACS131092:ACS131103 AMO131092:AMO131103 AWK131092:AWK131103 BGG131092:BGG131103 BQC131092:BQC131103 BZY131092:BZY131103 CJU131092:CJU131103 CTQ131092:CTQ131103 DDM131092:DDM131103 DNI131092:DNI131103 DXE131092:DXE131103 EHA131092:EHA131103 EQW131092:EQW131103 FAS131092:FAS131103 FKO131092:FKO131103 FUK131092:FUK131103 GEG131092:GEG131103 GOC131092:GOC131103 GXY131092:GXY131103 HHU131092:HHU131103 HRQ131092:HRQ131103 IBM131092:IBM131103 ILI131092:ILI131103 IVE131092:IVE131103 JFA131092:JFA131103 JOW131092:JOW131103 JYS131092:JYS131103 KIO131092:KIO131103 KSK131092:KSK131103 LCG131092:LCG131103 LMC131092:LMC131103 LVY131092:LVY131103 MFU131092:MFU131103 MPQ131092:MPQ131103 MZM131092:MZM131103 NJI131092:NJI131103 NTE131092:NTE131103 ODA131092:ODA131103 OMW131092:OMW131103 OWS131092:OWS131103 PGO131092:PGO131103 PQK131092:PQK131103 QAG131092:QAG131103 QKC131092:QKC131103 QTY131092:QTY131103 RDU131092:RDU131103 RNQ131092:RNQ131103 RXM131092:RXM131103 SHI131092:SHI131103 SRE131092:SRE131103 TBA131092:TBA131103 TKW131092:TKW131103 TUS131092:TUS131103 UEO131092:UEO131103 UOK131092:UOK131103 UYG131092:UYG131103 VIC131092:VIC131103 VRY131092:VRY131103 WBU131092:WBU131103 WLQ131092:WLQ131103 WVM131092:WVM131103 E196628:E196639 JA196628:JA196639 SW196628:SW196639 ACS196628:ACS196639 AMO196628:AMO196639 AWK196628:AWK196639 BGG196628:BGG196639 BQC196628:BQC196639 BZY196628:BZY196639 CJU196628:CJU196639 CTQ196628:CTQ196639 DDM196628:DDM196639 DNI196628:DNI196639 DXE196628:DXE196639 EHA196628:EHA196639 EQW196628:EQW196639 FAS196628:FAS196639 FKO196628:FKO196639 FUK196628:FUK196639 GEG196628:GEG196639 GOC196628:GOC196639 GXY196628:GXY196639 HHU196628:HHU196639 HRQ196628:HRQ196639 IBM196628:IBM196639 ILI196628:ILI196639 IVE196628:IVE196639 JFA196628:JFA196639 JOW196628:JOW196639 JYS196628:JYS196639 KIO196628:KIO196639 KSK196628:KSK196639 LCG196628:LCG196639 LMC196628:LMC196639 LVY196628:LVY196639 MFU196628:MFU196639 MPQ196628:MPQ196639 MZM196628:MZM196639 NJI196628:NJI196639 NTE196628:NTE196639 ODA196628:ODA196639 OMW196628:OMW196639 OWS196628:OWS196639 PGO196628:PGO196639 PQK196628:PQK196639 QAG196628:QAG196639 QKC196628:QKC196639 QTY196628:QTY196639 RDU196628:RDU196639 RNQ196628:RNQ196639 RXM196628:RXM196639 SHI196628:SHI196639 SRE196628:SRE196639 TBA196628:TBA196639 TKW196628:TKW196639 TUS196628:TUS196639 UEO196628:UEO196639 UOK196628:UOK196639 UYG196628:UYG196639 VIC196628:VIC196639 VRY196628:VRY196639 WBU196628:WBU196639 WLQ196628:WLQ196639 WVM196628:WVM196639 E262164:E262175 JA262164:JA262175 SW262164:SW262175 ACS262164:ACS262175 AMO262164:AMO262175 AWK262164:AWK262175 BGG262164:BGG262175 BQC262164:BQC262175 BZY262164:BZY262175 CJU262164:CJU262175 CTQ262164:CTQ262175 DDM262164:DDM262175 DNI262164:DNI262175 DXE262164:DXE262175 EHA262164:EHA262175 EQW262164:EQW262175 FAS262164:FAS262175 FKO262164:FKO262175 FUK262164:FUK262175 GEG262164:GEG262175 GOC262164:GOC262175 GXY262164:GXY262175 HHU262164:HHU262175 HRQ262164:HRQ262175 IBM262164:IBM262175 ILI262164:ILI262175 IVE262164:IVE262175 JFA262164:JFA262175 JOW262164:JOW262175 JYS262164:JYS262175 KIO262164:KIO262175 KSK262164:KSK262175 LCG262164:LCG262175 LMC262164:LMC262175 LVY262164:LVY262175 MFU262164:MFU262175 MPQ262164:MPQ262175 MZM262164:MZM262175 NJI262164:NJI262175 NTE262164:NTE262175 ODA262164:ODA262175 OMW262164:OMW262175 OWS262164:OWS262175 PGO262164:PGO262175 PQK262164:PQK262175 QAG262164:QAG262175 QKC262164:QKC262175 QTY262164:QTY262175 RDU262164:RDU262175 RNQ262164:RNQ262175 RXM262164:RXM262175 SHI262164:SHI262175 SRE262164:SRE262175 TBA262164:TBA262175 TKW262164:TKW262175 TUS262164:TUS262175 UEO262164:UEO262175 UOK262164:UOK262175 UYG262164:UYG262175 VIC262164:VIC262175 VRY262164:VRY262175 WBU262164:WBU262175 WLQ262164:WLQ262175 WVM262164:WVM262175 E327700:E327711 JA327700:JA327711 SW327700:SW327711 ACS327700:ACS327711 AMO327700:AMO327711 AWK327700:AWK327711 BGG327700:BGG327711 BQC327700:BQC327711 BZY327700:BZY327711 CJU327700:CJU327711 CTQ327700:CTQ327711 DDM327700:DDM327711 DNI327700:DNI327711 DXE327700:DXE327711 EHA327700:EHA327711 EQW327700:EQW327711 FAS327700:FAS327711 FKO327700:FKO327711 FUK327700:FUK327711 GEG327700:GEG327711 GOC327700:GOC327711 GXY327700:GXY327711 HHU327700:HHU327711 HRQ327700:HRQ327711 IBM327700:IBM327711 ILI327700:ILI327711 IVE327700:IVE327711 JFA327700:JFA327711 JOW327700:JOW327711 JYS327700:JYS327711 KIO327700:KIO327711 KSK327700:KSK327711 LCG327700:LCG327711 LMC327700:LMC327711 LVY327700:LVY327711 MFU327700:MFU327711 MPQ327700:MPQ327711 MZM327700:MZM327711 NJI327700:NJI327711 NTE327700:NTE327711 ODA327700:ODA327711 OMW327700:OMW327711 OWS327700:OWS327711 PGO327700:PGO327711 PQK327700:PQK327711 QAG327700:QAG327711 QKC327700:QKC327711 QTY327700:QTY327711 RDU327700:RDU327711 RNQ327700:RNQ327711 RXM327700:RXM327711 SHI327700:SHI327711 SRE327700:SRE327711 TBA327700:TBA327711 TKW327700:TKW327711 TUS327700:TUS327711 UEO327700:UEO327711 UOK327700:UOK327711 UYG327700:UYG327711 VIC327700:VIC327711 VRY327700:VRY327711 WBU327700:WBU327711 WLQ327700:WLQ327711 WVM327700:WVM327711 E393236:E393247 JA393236:JA393247 SW393236:SW393247 ACS393236:ACS393247 AMO393236:AMO393247 AWK393236:AWK393247 BGG393236:BGG393247 BQC393236:BQC393247 BZY393236:BZY393247 CJU393236:CJU393247 CTQ393236:CTQ393247 DDM393236:DDM393247 DNI393236:DNI393247 DXE393236:DXE393247 EHA393236:EHA393247 EQW393236:EQW393247 FAS393236:FAS393247 FKO393236:FKO393247 FUK393236:FUK393247 GEG393236:GEG393247 GOC393236:GOC393247 GXY393236:GXY393247 HHU393236:HHU393247 HRQ393236:HRQ393247 IBM393236:IBM393247 ILI393236:ILI393247 IVE393236:IVE393247 JFA393236:JFA393247 JOW393236:JOW393247 JYS393236:JYS393247 KIO393236:KIO393247 KSK393236:KSK393247 LCG393236:LCG393247 LMC393236:LMC393247 LVY393236:LVY393247 MFU393236:MFU393247 MPQ393236:MPQ393247 MZM393236:MZM393247 NJI393236:NJI393247 NTE393236:NTE393247 ODA393236:ODA393247 OMW393236:OMW393247 OWS393236:OWS393247 PGO393236:PGO393247 PQK393236:PQK393247 QAG393236:QAG393247 QKC393236:QKC393247 QTY393236:QTY393247 RDU393236:RDU393247 RNQ393236:RNQ393247 RXM393236:RXM393247 SHI393236:SHI393247 SRE393236:SRE393247 TBA393236:TBA393247 TKW393236:TKW393247 TUS393236:TUS393247 UEO393236:UEO393247 UOK393236:UOK393247 UYG393236:UYG393247 VIC393236:VIC393247 VRY393236:VRY393247 WBU393236:WBU393247 WLQ393236:WLQ393247 WVM393236:WVM393247 E458772:E458783 JA458772:JA458783 SW458772:SW458783 ACS458772:ACS458783 AMO458772:AMO458783 AWK458772:AWK458783 BGG458772:BGG458783 BQC458772:BQC458783 BZY458772:BZY458783 CJU458772:CJU458783 CTQ458772:CTQ458783 DDM458772:DDM458783 DNI458772:DNI458783 DXE458772:DXE458783 EHA458772:EHA458783 EQW458772:EQW458783 FAS458772:FAS458783 FKO458772:FKO458783 FUK458772:FUK458783 GEG458772:GEG458783 GOC458772:GOC458783 GXY458772:GXY458783 HHU458772:HHU458783 HRQ458772:HRQ458783 IBM458772:IBM458783 ILI458772:ILI458783 IVE458772:IVE458783 JFA458772:JFA458783 JOW458772:JOW458783 JYS458772:JYS458783 KIO458772:KIO458783 KSK458772:KSK458783 LCG458772:LCG458783 LMC458772:LMC458783 LVY458772:LVY458783 MFU458772:MFU458783 MPQ458772:MPQ458783 MZM458772:MZM458783 NJI458772:NJI458783 NTE458772:NTE458783 ODA458772:ODA458783 OMW458772:OMW458783 OWS458772:OWS458783 PGO458772:PGO458783 PQK458772:PQK458783 QAG458772:QAG458783 QKC458772:QKC458783 QTY458772:QTY458783 RDU458772:RDU458783 RNQ458772:RNQ458783 RXM458772:RXM458783 SHI458772:SHI458783 SRE458772:SRE458783 TBA458772:TBA458783 TKW458772:TKW458783 TUS458772:TUS458783 UEO458772:UEO458783 UOK458772:UOK458783 UYG458772:UYG458783 VIC458772:VIC458783 VRY458772:VRY458783 WBU458772:WBU458783 WLQ458772:WLQ458783 WVM458772:WVM458783 E524308:E524319 JA524308:JA524319 SW524308:SW524319 ACS524308:ACS524319 AMO524308:AMO524319 AWK524308:AWK524319 BGG524308:BGG524319 BQC524308:BQC524319 BZY524308:BZY524319 CJU524308:CJU524319 CTQ524308:CTQ524319 DDM524308:DDM524319 DNI524308:DNI524319 DXE524308:DXE524319 EHA524308:EHA524319 EQW524308:EQW524319 FAS524308:FAS524319 FKO524308:FKO524319 FUK524308:FUK524319 GEG524308:GEG524319 GOC524308:GOC524319 GXY524308:GXY524319 HHU524308:HHU524319 HRQ524308:HRQ524319 IBM524308:IBM524319 ILI524308:ILI524319 IVE524308:IVE524319 JFA524308:JFA524319 JOW524308:JOW524319 JYS524308:JYS524319 KIO524308:KIO524319 KSK524308:KSK524319 LCG524308:LCG524319 LMC524308:LMC524319 LVY524308:LVY524319 MFU524308:MFU524319 MPQ524308:MPQ524319 MZM524308:MZM524319 NJI524308:NJI524319 NTE524308:NTE524319 ODA524308:ODA524319 OMW524308:OMW524319 OWS524308:OWS524319 PGO524308:PGO524319 PQK524308:PQK524319 QAG524308:QAG524319 QKC524308:QKC524319 QTY524308:QTY524319 RDU524308:RDU524319 RNQ524308:RNQ524319 RXM524308:RXM524319 SHI524308:SHI524319 SRE524308:SRE524319 TBA524308:TBA524319 TKW524308:TKW524319 TUS524308:TUS524319 UEO524308:UEO524319 UOK524308:UOK524319 UYG524308:UYG524319 VIC524308:VIC524319 VRY524308:VRY524319 WBU524308:WBU524319 WLQ524308:WLQ524319 WVM524308:WVM524319 E589844:E589855 JA589844:JA589855 SW589844:SW589855 ACS589844:ACS589855 AMO589844:AMO589855 AWK589844:AWK589855 BGG589844:BGG589855 BQC589844:BQC589855 BZY589844:BZY589855 CJU589844:CJU589855 CTQ589844:CTQ589855 DDM589844:DDM589855 DNI589844:DNI589855 DXE589844:DXE589855 EHA589844:EHA589855 EQW589844:EQW589855 FAS589844:FAS589855 FKO589844:FKO589855 FUK589844:FUK589855 GEG589844:GEG589855 GOC589844:GOC589855 GXY589844:GXY589855 HHU589844:HHU589855 HRQ589844:HRQ589855 IBM589844:IBM589855 ILI589844:ILI589855 IVE589844:IVE589855 JFA589844:JFA589855 JOW589844:JOW589855 JYS589844:JYS589855 KIO589844:KIO589855 KSK589844:KSK589855 LCG589844:LCG589855 LMC589844:LMC589855 LVY589844:LVY589855 MFU589844:MFU589855 MPQ589844:MPQ589855 MZM589844:MZM589855 NJI589844:NJI589855 NTE589844:NTE589855 ODA589844:ODA589855 OMW589844:OMW589855 OWS589844:OWS589855 PGO589844:PGO589855 PQK589844:PQK589855 QAG589844:QAG589855 QKC589844:QKC589855 QTY589844:QTY589855 RDU589844:RDU589855 RNQ589844:RNQ589855 RXM589844:RXM589855 SHI589844:SHI589855 SRE589844:SRE589855 TBA589844:TBA589855 TKW589844:TKW589855 TUS589844:TUS589855 UEO589844:UEO589855 UOK589844:UOK589855 UYG589844:UYG589855 VIC589844:VIC589855 VRY589844:VRY589855 WBU589844:WBU589855 WLQ589844:WLQ589855 WVM589844:WVM589855 E655380:E655391 JA655380:JA655391 SW655380:SW655391 ACS655380:ACS655391 AMO655380:AMO655391 AWK655380:AWK655391 BGG655380:BGG655391 BQC655380:BQC655391 BZY655380:BZY655391 CJU655380:CJU655391 CTQ655380:CTQ655391 DDM655380:DDM655391 DNI655380:DNI655391 DXE655380:DXE655391 EHA655380:EHA655391 EQW655380:EQW655391 FAS655380:FAS655391 FKO655380:FKO655391 FUK655380:FUK655391 GEG655380:GEG655391 GOC655380:GOC655391 GXY655380:GXY655391 HHU655380:HHU655391 HRQ655380:HRQ655391 IBM655380:IBM655391 ILI655380:ILI655391 IVE655380:IVE655391 JFA655380:JFA655391 JOW655380:JOW655391 JYS655380:JYS655391 KIO655380:KIO655391 KSK655380:KSK655391 LCG655380:LCG655391 LMC655380:LMC655391 LVY655380:LVY655391 MFU655380:MFU655391 MPQ655380:MPQ655391 MZM655380:MZM655391 NJI655380:NJI655391 NTE655380:NTE655391 ODA655380:ODA655391 OMW655380:OMW655391 OWS655380:OWS655391 PGO655380:PGO655391 PQK655380:PQK655391 QAG655380:QAG655391 QKC655380:QKC655391 QTY655380:QTY655391 RDU655380:RDU655391 RNQ655380:RNQ655391 RXM655380:RXM655391 SHI655380:SHI655391 SRE655380:SRE655391 TBA655380:TBA655391 TKW655380:TKW655391 TUS655380:TUS655391 UEO655380:UEO655391 UOK655380:UOK655391 UYG655380:UYG655391 VIC655380:VIC655391 VRY655380:VRY655391 WBU655380:WBU655391 WLQ655380:WLQ655391 WVM655380:WVM655391 E720916:E720927 JA720916:JA720927 SW720916:SW720927 ACS720916:ACS720927 AMO720916:AMO720927 AWK720916:AWK720927 BGG720916:BGG720927 BQC720916:BQC720927 BZY720916:BZY720927 CJU720916:CJU720927 CTQ720916:CTQ720927 DDM720916:DDM720927 DNI720916:DNI720927 DXE720916:DXE720927 EHA720916:EHA720927 EQW720916:EQW720927 FAS720916:FAS720927 FKO720916:FKO720927 FUK720916:FUK720927 GEG720916:GEG720927 GOC720916:GOC720927 GXY720916:GXY720927 HHU720916:HHU720927 HRQ720916:HRQ720927 IBM720916:IBM720927 ILI720916:ILI720927 IVE720916:IVE720927 JFA720916:JFA720927 JOW720916:JOW720927 JYS720916:JYS720927 KIO720916:KIO720927 KSK720916:KSK720927 LCG720916:LCG720927 LMC720916:LMC720927 LVY720916:LVY720927 MFU720916:MFU720927 MPQ720916:MPQ720927 MZM720916:MZM720927 NJI720916:NJI720927 NTE720916:NTE720927 ODA720916:ODA720927 OMW720916:OMW720927 OWS720916:OWS720927 PGO720916:PGO720927 PQK720916:PQK720927 QAG720916:QAG720927 QKC720916:QKC720927 QTY720916:QTY720927 RDU720916:RDU720927 RNQ720916:RNQ720927 RXM720916:RXM720927 SHI720916:SHI720927 SRE720916:SRE720927 TBA720916:TBA720927 TKW720916:TKW720927 TUS720916:TUS720927 UEO720916:UEO720927 UOK720916:UOK720927 UYG720916:UYG720927 VIC720916:VIC720927 VRY720916:VRY720927 WBU720916:WBU720927 WLQ720916:WLQ720927 WVM720916:WVM720927 E786452:E786463 JA786452:JA786463 SW786452:SW786463 ACS786452:ACS786463 AMO786452:AMO786463 AWK786452:AWK786463 BGG786452:BGG786463 BQC786452:BQC786463 BZY786452:BZY786463 CJU786452:CJU786463 CTQ786452:CTQ786463 DDM786452:DDM786463 DNI786452:DNI786463 DXE786452:DXE786463 EHA786452:EHA786463 EQW786452:EQW786463 FAS786452:FAS786463 FKO786452:FKO786463 FUK786452:FUK786463 GEG786452:GEG786463 GOC786452:GOC786463 GXY786452:GXY786463 HHU786452:HHU786463 HRQ786452:HRQ786463 IBM786452:IBM786463 ILI786452:ILI786463 IVE786452:IVE786463 JFA786452:JFA786463 JOW786452:JOW786463 JYS786452:JYS786463 KIO786452:KIO786463 KSK786452:KSK786463 LCG786452:LCG786463 LMC786452:LMC786463 LVY786452:LVY786463 MFU786452:MFU786463 MPQ786452:MPQ786463 MZM786452:MZM786463 NJI786452:NJI786463 NTE786452:NTE786463 ODA786452:ODA786463 OMW786452:OMW786463 OWS786452:OWS786463 PGO786452:PGO786463 PQK786452:PQK786463 QAG786452:QAG786463 QKC786452:QKC786463 QTY786452:QTY786463 RDU786452:RDU786463 RNQ786452:RNQ786463 RXM786452:RXM786463 SHI786452:SHI786463 SRE786452:SRE786463 TBA786452:TBA786463 TKW786452:TKW786463 TUS786452:TUS786463 UEO786452:UEO786463 UOK786452:UOK786463 UYG786452:UYG786463 VIC786452:VIC786463 VRY786452:VRY786463 WBU786452:WBU786463 WLQ786452:WLQ786463 WVM786452:WVM786463 E851988:E851999 JA851988:JA851999 SW851988:SW851999 ACS851988:ACS851999 AMO851988:AMO851999 AWK851988:AWK851999 BGG851988:BGG851999 BQC851988:BQC851999 BZY851988:BZY851999 CJU851988:CJU851999 CTQ851988:CTQ851999 DDM851988:DDM851999 DNI851988:DNI851999 DXE851988:DXE851999 EHA851988:EHA851999 EQW851988:EQW851999 FAS851988:FAS851999 FKO851988:FKO851999 FUK851988:FUK851999 GEG851988:GEG851999 GOC851988:GOC851999 GXY851988:GXY851999 HHU851988:HHU851999 HRQ851988:HRQ851999 IBM851988:IBM851999 ILI851988:ILI851999 IVE851988:IVE851999 JFA851988:JFA851999 JOW851988:JOW851999 JYS851988:JYS851999 KIO851988:KIO851999 KSK851988:KSK851999 LCG851988:LCG851999 LMC851988:LMC851999 LVY851988:LVY851999 MFU851988:MFU851999 MPQ851988:MPQ851999 MZM851988:MZM851999 NJI851988:NJI851999 NTE851988:NTE851999 ODA851988:ODA851999 OMW851988:OMW851999 OWS851988:OWS851999 PGO851988:PGO851999 PQK851988:PQK851999 QAG851988:QAG851999 QKC851988:QKC851999 QTY851988:QTY851999 RDU851988:RDU851999 RNQ851988:RNQ851999 RXM851988:RXM851999 SHI851988:SHI851999 SRE851988:SRE851999 TBA851988:TBA851999 TKW851988:TKW851999 TUS851988:TUS851999 UEO851988:UEO851999 UOK851988:UOK851999 UYG851988:UYG851999 VIC851988:VIC851999 VRY851988:VRY851999 WBU851988:WBU851999 WLQ851988:WLQ851999 WVM851988:WVM851999 E917524:E917535 JA917524:JA917535 SW917524:SW917535 ACS917524:ACS917535 AMO917524:AMO917535 AWK917524:AWK917535 BGG917524:BGG917535 BQC917524:BQC917535 BZY917524:BZY917535 CJU917524:CJU917535 CTQ917524:CTQ917535 DDM917524:DDM917535 DNI917524:DNI917535 DXE917524:DXE917535 EHA917524:EHA917535 EQW917524:EQW917535 FAS917524:FAS917535 FKO917524:FKO917535 FUK917524:FUK917535 GEG917524:GEG917535 GOC917524:GOC917535 GXY917524:GXY917535 HHU917524:HHU917535 HRQ917524:HRQ917535 IBM917524:IBM917535 ILI917524:ILI917535 IVE917524:IVE917535 JFA917524:JFA917535 JOW917524:JOW917535 JYS917524:JYS917535 KIO917524:KIO917535 KSK917524:KSK917535 LCG917524:LCG917535 LMC917524:LMC917535 LVY917524:LVY917535 MFU917524:MFU917535 MPQ917524:MPQ917535 MZM917524:MZM917535 NJI917524:NJI917535 NTE917524:NTE917535 ODA917524:ODA917535 OMW917524:OMW917535 OWS917524:OWS917535 PGO917524:PGO917535 PQK917524:PQK917535 QAG917524:QAG917535 QKC917524:QKC917535 QTY917524:QTY917535 RDU917524:RDU917535 RNQ917524:RNQ917535 RXM917524:RXM917535 SHI917524:SHI917535 SRE917524:SRE917535 TBA917524:TBA917535 TKW917524:TKW917535 TUS917524:TUS917535 UEO917524:UEO917535 UOK917524:UOK917535 UYG917524:UYG917535 VIC917524:VIC917535 VRY917524:VRY917535 WBU917524:WBU917535 WLQ917524:WLQ917535 WVM917524:WVM917535 E983060:E983071 JA983060:JA983071 SW983060:SW983071 ACS983060:ACS983071 AMO983060:AMO983071 AWK983060:AWK983071 BGG983060:BGG983071 BQC983060:BQC983071 BZY983060:BZY983071 CJU983060:CJU983071 CTQ983060:CTQ983071 DDM983060:DDM983071 DNI983060:DNI983071 DXE983060:DXE983071 EHA983060:EHA983071 EQW983060:EQW983071 FAS983060:FAS983071 FKO983060:FKO983071 FUK983060:FUK983071 GEG983060:GEG983071 GOC983060:GOC983071 GXY983060:GXY983071 HHU983060:HHU983071 HRQ983060:HRQ983071 IBM983060:IBM983071 ILI983060:ILI983071 IVE983060:IVE983071 JFA983060:JFA983071 JOW983060:JOW983071 JYS983060:JYS983071 KIO983060:KIO983071 KSK983060:KSK983071 LCG983060:LCG983071 LMC983060:LMC983071 LVY983060:LVY983071 MFU983060:MFU983071 MPQ983060:MPQ983071 MZM983060:MZM983071 NJI983060:NJI983071 NTE983060:NTE983071 ODA983060:ODA983071 OMW983060:OMW983071 OWS983060:OWS983071 PGO983060:PGO983071 PQK983060:PQK983071 QAG983060:QAG983071 QKC983060:QKC983071 QTY983060:QTY983071 RDU983060:RDU983071 RNQ983060:RNQ983071 RXM983060:RXM983071 SHI983060:SHI983071 SRE983060:SRE983071 TBA983060:TBA983071 TKW983060:TKW983071 TUS983060:TUS983071 UEO983060:UEO983071 UOK983060:UOK983071 UYG983060:UYG983071 VIC983060:VIC983071 VRY983060:VRY983071 WBU983060:WBU983071 WLQ983060:WLQ983071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P1:P3</formula1>
    </dataValidation>
    <dataValidation type="list" allowBlank="1" showInputMessage="1" showErrorMessage="1" sqref="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s>
  <pageMargins left="0.7" right="0.7" top="0.75" bottom="0.75" header="0.3" footer="0.3"/>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54"/>
  <sheetViews>
    <sheetView topLeftCell="C29" zoomScaleNormal="100" workbookViewId="0">
      <selection activeCell="I27" sqref="I27"/>
    </sheetView>
  </sheetViews>
  <sheetFormatPr baseColWidth="10" defaultRowHeight="12.75" x14ac:dyDescent="0.2"/>
  <cols>
    <col min="1" max="1" width="20.5703125" style="2" customWidth="1"/>
    <col min="2" max="2" width="11.42578125" style="2" customWidth="1"/>
    <col min="3" max="3" width="20.5703125" style="2" bestFit="1" customWidth="1"/>
    <col min="4" max="4" width="25.28515625" style="2" bestFit="1" customWidth="1"/>
    <col min="5" max="5" width="11.42578125" style="2" customWidth="1"/>
    <col min="6" max="6" width="21.140625" style="2" customWidth="1"/>
    <col min="7" max="7" width="20.85546875" style="2" customWidth="1"/>
    <col min="8" max="8" width="19.5703125" style="2" customWidth="1"/>
    <col min="9" max="9" width="21.5703125" style="2" customWidth="1"/>
    <col min="10" max="10" width="15.140625" style="2" customWidth="1"/>
    <col min="11" max="13" width="11.42578125" style="2" hidden="1" customWidth="1"/>
    <col min="14" max="14" width="15.7109375" style="2" bestFit="1" customWidth="1"/>
    <col min="15" max="15" width="14.5703125" style="2" bestFit="1" customWidth="1"/>
    <col min="16" max="16" width="20" style="2" customWidth="1"/>
    <col min="17" max="17" width="16.7109375" style="2" bestFit="1" customWidth="1"/>
    <col min="18"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69"/>
      <c r="B1" s="370"/>
      <c r="C1" s="370"/>
      <c r="D1" s="370"/>
      <c r="E1" s="370"/>
      <c r="F1" s="370"/>
      <c r="G1" s="370"/>
      <c r="H1" s="370"/>
      <c r="I1" s="370"/>
      <c r="J1" s="371"/>
      <c r="K1" s="1" t="s">
        <v>0</v>
      </c>
      <c r="L1" s="1" t="s">
        <v>1</v>
      </c>
      <c r="M1" s="1" t="s">
        <v>2</v>
      </c>
      <c r="P1" s="3" t="s">
        <v>3</v>
      </c>
    </row>
    <row r="2" spans="1:18" ht="24.6" customHeight="1" x14ac:dyDescent="0.2">
      <c r="A2" s="315"/>
      <c r="B2" s="318" t="s">
        <v>4</v>
      </c>
      <c r="C2" s="319"/>
      <c r="D2" s="319"/>
      <c r="E2" s="319"/>
      <c r="F2" s="319"/>
      <c r="G2" s="319"/>
      <c r="H2" s="320"/>
      <c r="I2" s="324" t="s">
        <v>882</v>
      </c>
      <c r="J2" s="325"/>
      <c r="K2" s="1" t="s">
        <v>6</v>
      </c>
      <c r="L2" s="1" t="s">
        <v>7</v>
      </c>
      <c r="M2" s="1" t="s">
        <v>8</v>
      </c>
      <c r="P2" s="3" t="s">
        <v>9</v>
      </c>
    </row>
    <row r="3" spans="1:18" ht="24.6" customHeight="1" x14ac:dyDescent="0.2">
      <c r="A3" s="316"/>
      <c r="B3" s="321"/>
      <c r="C3" s="322"/>
      <c r="D3" s="322"/>
      <c r="E3" s="322"/>
      <c r="F3" s="322"/>
      <c r="G3" s="322"/>
      <c r="H3" s="323"/>
      <c r="I3" s="326" t="s">
        <v>10</v>
      </c>
      <c r="J3" s="327"/>
      <c r="K3" s="1" t="s">
        <v>11</v>
      </c>
      <c r="L3" s="1"/>
      <c r="M3" s="1" t="s">
        <v>12</v>
      </c>
      <c r="P3" s="3" t="s">
        <v>13</v>
      </c>
    </row>
    <row r="4" spans="1:18" ht="24.6" customHeight="1" thickBot="1" x14ac:dyDescent="0.25">
      <c r="A4" s="317"/>
      <c r="B4" s="328" t="s">
        <v>14</v>
      </c>
      <c r="C4" s="329"/>
      <c r="D4" s="329"/>
      <c r="E4" s="329"/>
      <c r="F4" s="329"/>
      <c r="G4" s="329"/>
      <c r="H4" s="330"/>
      <c r="I4" s="308" t="s">
        <v>15</v>
      </c>
      <c r="J4" s="309"/>
      <c r="M4" s="1" t="s">
        <v>16</v>
      </c>
      <c r="P4" s="3" t="s">
        <v>1</v>
      </c>
    </row>
    <row r="5" spans="1:18" ht="13.35" customHeight="1" thickBot="1" x14ac:dyDescent="0.25">
      <c r="A5" s="31"/>
      <c r="B5" s="4"/>
      <c r="C5" s="4"/>
      <c r="D5" s="4"/>
      <c r="E5" s="4"/>
      <c r="F5" s="4"/>
      <c r="G5" s="4"/>
      <c r="H5" s="4"/>
      <c r="I5" s="4"/>
      <c r="J5" s="5"/>
      <c r="M5" s="1"/>
      <c r="P5" s="3" t="s">
        <v>7</v>
      </c>
    </row>
    <row r="6" spans="1:18" ht="27" customHeight="1" thickBot="1" x14ac:dyDescent="0.25">
      <c r="A6" s="356" t="s">
        <v>17</v>
      </c>
      <c r="B6" s="357"/>
      <c r="C6" s="357"/>
      <c r="D6" s="357"/>
      <c r="E6" s="357"/>
      <c r="F6" s="357"/>
      <c r="G6" s="357"/>
      <c r="H6" s="357"/>
      <c r="I6" s="357"/>
      <c r="J6" s="358"/>
    </row>
    <row r="7" spans="1:18" ht="34.35" customHeight="1" x14ac:dyDescent="0.2">
      <c r="A7" s="6" t="s">
        <v>18</v>
      </c>
      <c r="B7" s="359" t="s">
        <v>19</v>
      </c>
      <c r="C7" s="359"/>
      <c r="D7" s="359"/>
      <c r="E7" s="359"/>
      <c r="F7" s="359"/>
      <c r="G7" s="359"/>
      <c r="H7" s="359"/>
      <c r="I7" s="7" t="s">
        <v>20</v>
      </c>
      <c r="J7" s="20" t="s">
        <v>3</v>
      </c>
      <c r="M7" s="1"/>
    </row>
    <row r="8" spans="1:18" ht="38.25" customHeight="1" thickBot="1" x14ac:dyDescent="0.25">
      <c r="A8" s="8" t="s">
        <v>21</v>
      </c>
      <c r="B8" s="360" t="s">
        <v>890</v>
      </c>
      <c r="C8" s="361"/>
      <c r="D8" s="361"/>
      <c r="E8" s="361"/>
      <c r="F8" s="361"/>
      <c r="G8" s="361"/>
      <c r="H8" s="362"/>
      <c r="I8" s="9" t="s">
        <v>22</v>
      </c>
      <c r="J8" s="21" t="s">
        <v>1</v>
      </c>
      <c r="M8" s="1"/>
    </row>
    <row r="9" spans="1:18" ht="13.5" thickBot="1" x14ac:dyDescent="0.25">
      <c r="A9" s="363"/>
      <c r="B9" s="364"/>
      <c r="C9" s="364"/>
      <c r="D9" s="364"/>
      <c r="E9" s="364"/>
      <c r="F9" s="364"/>
      <c r="G9" s="364"/>
      <c r="H9" s="364"/>
      <c r="I9" s="364"/>
      <c r="J9" s="365"/>
    </row>
    <row r="10" spans="1:18" ht="78" customHeight="1" x14ac:dyDescent="0.2">
      <c r="A10" s="6" t="s">
        <v>23</v>
      </c>
      <c r="B10" s="366" t="s">
        <v>879</v>
      </c>
      <c r="C10" s="367"/>
      <c r="D10" s="367"/>
      <c r="E10" s="367"/>
      <c r="F10" s="368"/>
      <c r="G10" s="7" t="s">
        <v>24</v>
      </c>
      <c r="H10" s="353" t="s">
        <v>874</v>
      </c>
      <c r="I10" s="354"/>
      <c r="J10" s="355"/>
    </row>
    <row r="11" spans="1:18" ht="112.5" customHeight="1" x14ac:dyDescent="0.2">
      <c r="A11" s="33" t="s">
        <v>25</v>
      </c>
      <c r="B11" s="350" t="s">
        <v>52</v>
      </c>
      <c r="C11" s="351"/>
      <c r="D11" s="351"/>
      <c r="E11" s="351"/>
      <c r="F11" s="352"/>
      <c r="G11" s="34" t="s">
        <v>26</v>
      </c>
      <c r="H11" s="353" t="s">
        <v>891</v>
      </c>
      <c r="I11" s="354"/>
      <c r="J11" s="355"/>
    </row>
    <row r="12" spans="1:18" ht="105" customHeight="1" x14ac:dyDescent="0.2">
      <c r="A12" s="33" t="s">
        <v>27</v>
      </c>
      <c r="B12" s="337" t="s">
        <v>875</v>
      </c>
      <c r="C12" s="338"/>
      <c r="D12" s="338"/>
      <c r="E12" s="338"/>
      <c r="F12" s="339"/>
      <c r="G12" s="34" t="s">
        <v>28</v>
      </c>
      <c r="H12" s="353" t="s">
        <v>54</v>
      </c>
      <c r="I12" s="354"/>
      <c r="J12" s="355"/>
    </row>
    <row r="13" spans="1:18" ht="69.95" customHeight="1" x14ac:dyDescent="0.2">
      <c r="A13" s="33" t="s">
        <v>29</v>
      </c>
      <c r="B13" s="337" t="s">
        <v>899</v>
      </c>
      <c r="C13" s="338"/>
      <c r="D13" s="338"/>
      <c r="E13" s="338"/>
      <c r="F13" s="339"/>
      <c r="G13" s="34" t="s">
        <v>30</v>
      </c>
      <c r="H13" s="340" t="s">
        <v>761</v>
      </c>
      <c r="I13" s="340"/>
      <c r="J13" s="341"/>
    </row>
    <row r="14" spans="1:18" ht="69.95" customHeight="1" x14ac:dyDescent="0.2">
      <c r="A14" s="33" t="s">
        <v>31</v>
      </c>
      <c r="B14" s="337" t="s">
        <v>57</v>
      </c>
      <c r="C14" s="338"/>
      <c r="D14" s="338"/>
      <c r="E14" s="338"/>
      <c r="F14" s="339"/>
      <c r="G14" s="34" t="s">
        <v>32</v>
      </c>
      <c r="H14" s="340" t="s">
        <v>33</v>
      </c>
      <c r="I14" s="340"/>
      <c r="J14" s="341"/>
    </row>
    <row r="15" spans="1:18" ht="23.45" customHeight="1" x14ac:dyDescent="0.2">
      <c r="A15" s="342" t="s">
        <v>34</v>
      </c>
      <c r="B15" s="391">
        <v>0.42</v>
      </c>
      <c r="C15" s="392"/>
      <c r="D15" s="347" t="s">
        <v>35</v>
      </c>
      <c r="E15" s="347"/>
      <c r="F15" s="420">
        <v>0.3</v>
      </c>
      <c r="G15" s="348" t="s">
        <v>36</v>
      </c>
      <c r="H15" s="10" t="s">
        <v>37</v>
      </c>
      <c r="I15" s="10" t="s">
        <v>38</v>
      </c>
      <c r="J15" s="11" t="s">
        <v>39</v>
      </c>
      <c r="P15" s="12"/>
      <c r="Q15" s="12"/>
      <c r="R15" s="12"/>
    </row>
    <row r="16" spans="1:18" ht="51.6" customHeight="1" x14ac:dyDescent="0.2">
      <c r="A16" s="342"/>
      <c r="B16" s="393"/>
      <c r="C16" s="394"/>
      <c r="D16" s="347"/>
      <c r="E16" s="347"/>
      <c r="F16" s="340"/>
      <c r="G16" s="349"/>
      <c r="H16" s="27" t="s">
        <v>878</v>
      </c>
      <c r="I16" s="28" t="s">
        <v>880</v>
      </c>
      <c r="J16" s="29" t="s">
        <v>877</v>
      </c>
      <c r="P16" s="12"/>
      <c r="Q16" s="12"/>
      <c r="R16" s="12"/>
    </row>
    <row r="17" spans="1:18" ht="13.5" thickBot="1" x14ac:dyDescent="0.25">
      <c r="A17" s="331"/>
      <c r="B17" s="332"/>
      <c r="C17" s="332"/>
      <c r="D17" s="332"/>
      <c r="E17" s="332"/>
      <c r="F17" s="332"/>
      <c r="G17" s="332"/>
      <c r="H17" s="332"/>
      <c r="I17" s="332"/>
      <c r="J17" s="333"/>
    </row>
    <row r="18" spans="1:18" ht="13.5" thickBot="1" x14ac:dyDescent="0.25">
      <c r="A18" s="334"/>
      <c r="B18" s="335"/>
      <c r="C18" s="335"/>
      <c r="D18" s="335"/>
      <c r="E18" s="335"/>
      <c r="F18" s="335"/>
      <c r="G18" s="335"/>
      <c r="H18" s="335"/>
      <c r="I18" s="335"/>
      <c r="J18" s="336"/>
    </row>
    <row r="19" spans="1:18" ht="24.6" customHeight="1" x14ac:dyDescent="0.2">
      <c r="A19" s="315"/>
      <c r="B19" s="318" t="s">
        <v>4</v>
      </c>
      <c r="C19" s="319"/>
      <c r="D19" s="319"/>
      <c r="E19" s="319"/>
      <c r="F19" s="319"/>
      <c r="G19" s="319"/>
      <c r="H19" s="320"/>
      <c r="I19" s="324" t="s">
        <v>882</v>
      </c>
      <c r="J19" s="325"/>
      <c r="K19" s="1" t="s">
        <v>6</v>
      </c>
      <c r="L19" s="1" t="s">
        <v>7</v>
      </c>
      <c r="M19" s="1" t="s">
        <v>8</v>
      </c>
      <c r="P19" s="3" t="s">
        <v>9</v>
      </c>
    </row>
    <row r="20" spans="1:18" ht="24.6" customHeight="1" x14ac:dyDescent="0.2">
      <c r="A20" s="316"/>
      <c r="B20" s="321"/>
      <c r="C20" s="322"/>
      <c r="D20" s="322"/>
      <c r="E20" s="322"/>
      <c r="F20" s="322"/>
      <c r="G20" s="322"/>
      <c r="H20" s="323"/>
      <c r="I20" s="326" t="s">
        <v>10</v>
      </c>
      <c r="J20" s="327"/>
      <c r="K20" s="1" t="s">
        <v>11</v>
      </c>
      <c r="L20" s="1"/>
      <c r="M20" s="1" t="s">
        <v>12</v>
      </c>
      <c r="P20" s="3" t="s">
        <v>13</v>
      </c>
    </row>
    <row r="21" spans="1:18" ht="24.6" customHeight="1" thickBot="1" x14ac:dyDescent="0.25">
      <c r="A21" s="317"/>
      <c r="B21" s="328" t="s">
        <v>14</v>
      </c>
      <c r="C21" s="329"/>
      <c r="D21" s="329"/>
      <c r="E21" s="329"/>
      <c r="F21" s="329"/>
      <c r="G21" s="329"/>
      <c r="H21" s="330"/>
      <c r="I21" s="308" t="s">
        <v>15</v>
      </c>
      <c r="J21" s="309"/>
      <c r="M21" s="1" t="s">
        <v>16</v>
      </c>
      <c r="P21" s="3" t="s">
        <v>1</v>
      </c>
    </row>
    <row r="22" spans="1:18" ht="24.95" customHeight="1" thickBot="1" x14ac:dyDescent="0.25">
      <c r="A22" s="310" t="s">
        <v>40</v>
      </c>
      <c r="B22" s="311"/>
      <c r="C22" s="311"/>
      <c r="D22" s="311"/>
      <c r="E22" s="311"/>
      <c r="F22" s="311"/>
      <c r="G22" s="311"/>
      <c r="H22" s="311"/>
      <c r="I22" s="311"/>
      <c r="J22" s="312"/>
    </row>
    <row r="23" spans="1:18" ht="42" customHeight="1" x14ac:dyDescent="0.2">
      <c r="A23" s="13" t="s">
        <v>41</v>
      </c>
      <c r="B23" s="35" t="s">
        <v>35</v>
      </c>
      <c r="C23" s="35" t="s">
        <v>42</v>
      </c>
      <c r="D23" s="14" t="s">
        <v>971</v>
      </c>
      <c r="E23" s="313" t="s">
        <v>44</v>
      </c>
      <c r="F23" s="314"/>
      <c r="G23" s="313" t="s">
        <v>45</v>
      </c>
      <c r="H23" s="314"/>
      <c r="I23" s="15" t="s">
        <v>46</v>
      </c>
      <c r="J23" s="16" t="s">
        <v>47</v>
      </c>
    </row>
    <row r="24" spans="1:18" ht="106.5" customHeight="1" x14ac:dyDescent="0.2">
      <c r="A24" s="261" t="s">
        <v>902</v>
      </c>
      <c r="B24" s="22">
        <f>+$F$15</f>
        <v>0.3</v>
      </c>
      <c r="C24" s="300">
        <f>'MATRIZ INDICADORES FINACIEROS'!I10</f>
        <v>0.39609782218924211</v>
      </c>
      <c r="D24" s="22">
        <f>+C24/B24</f>
        <v>1.3203260739641405</v>
      </c>
      <c r="E24" s="417" t="s">
        <v>983</v>
      </c>
      <c r="F24" s="418"/>
      <c r="G24" s="419" t="s">
        <v>53</v>
      </c>
      <c r="H24" s="419"/>
      <c r="I24" s="38" t="s">
        <v>57</v>
      </c>
      <c r="J24" s="261">
        <v>45746</v>
      </c>
    </row>
    <row r="25" spans="1:18" s="17" customFormat="1" ht="159.6" customHeight="1" x14ac:dyDescent="0.2">
      <c r="A25" s="261" t="s">
        <v>903</v>
      </c>
      <c r="B25" s="22">
        <f t="shared" ref="B25:B26" si="0">+$F$15</f>
        <v>0.3</v>
      </c>
      <c r="C25" s="300">
        <f>+'MATRIZ INDICADORES FINACIEROS'!M10</f>
        <v>0.46142549667172444</v>
      </c>
      <c r="D25" s="22">
        <f>+C25/B25</f>
        <v>1.5380849889057482</v>
      </c>
      <c r="E25" s="417" t="s">
        <v>984</v>
      </c>
      <c r="F25" s="418"/>
      <c r="G25" s="419" t="s">
        <v>53</v>
      </c>
      <c r="H25" s="419"/>
      <c r="I25" s="38" t="s">
        <v>57</v>
      </c>
      <c r="J25" s="261">
        <v>45838</v>
      </c>
      <c r="O25" s="303">
        <f>+C24-C25</f>
        <v>-6.5327674482482334E-2</v>
      </c>
    </row>
    <row r="26" spans="1:18" s="17" customFormat="1" ht="138.6" customHeight="1" x14ac:dyDescent="0.2">
      <c r="A26" s="261" t="s">
        <v>904</v>
      </c>
      <c r="B26" s="22">
        <f t="shared" si="0"/>
        <v>0.3</v>
      </c>
      <c r="C26" s="256">
        <f>+'MATRIZ INDICADORES FINACIEROS'!Q10</f>
        <v>0.51093113017491243</v>
      </c>
      <c r="D26" s="22">
        <f>+C26/B26</f>
        <v>1.7031037672497082</v>
      </c>
      <c r="E26" s="417" t="s">
        <v>985</v>
      </c>
      <c r="F26" s="418"/>
      <c r="G26" s="372" t="s">
        <v>53</v>
      </c>
      <c r="H26" s="373"/>
      <c r="I26" s="76" t="s">
        <v>57</v>
      </c>
      <c r="J26" s="261">
        <v>45930</v>
      </c>
    </row>
    <row r="27" spans="1:18" s="17" customFormat="1" ht="180.95" customHeight="1" thickBot="1" x14ac:dyDescent="0.25">
      <c r="A27" s="261" t="s">
        <v>905</v>
      </c>
      <c r="B27" s="22">
        <v>0.3</v>
      </c>
      <c r="C27" s="256">
        <f>'MATRIZ INDICADORES FINACIEROS'!U10</f>
        <v>0.52019741786104856</v>
      </c>
      <c r="D27" s="22">
        <f>+C27/B27</f>
        <v>1.733991392870162</v>
      </c>
      <c r="E27" s="417" t="s">
        <v>987</v>
      </c>
      <c r="F27" s="418"/>
      <c r="G27" s="372" t="s">
        <v>986</v>
      </c>
      <c r="H27" s="373"/>
      <c r="I27" s="76" t="s">
        <v>57</v>
      </c>
      <c r="J27" s="261">
        <v>46022</v>
      </c>
      <c r="O27" s="71"/>
      <c r="P27" s="71"/>
      <c r="Q27" s="71"/>
      <c r="R27" s="71"/>
    </row>
    <row r="28" spans="1:18" ht="24.6" customHeight="1" x14ac:dyDescent="0.2">
      <c r="A28" s="315"/>
      <c r="B28" s="318" t="s">
        <v>4</v>
      </c>
      <c r="C28" s="319"/>
      <c r="D28" s="319"/>
      <c r="E28" s="319"/>
      <c r="F28" s="319"/>
      <c r="G28" s="319"/>
      <c r="H28" s="320"/>
      <c r="I28" s="324" t="s">
        <v>882</v>
      </c>
      <c r="J28" s="325"/>
      <c r="K28" s="1" t="s">
        <v>6</v>
      </c>
      <c r="L28" s="1" t="s">
        <v>7</v>
      </c>
      <c r="M28" s="1" t="s">
        <v>8</v>
      </c>
      <c r="O28" s="3" t="s">
        <v>747</v>
      </c>
      <c r="P28" s="72">
        <v>3685343148</v>
      </c>
      <c r="Q28" s="72">
        <v>5603107465</v>
      </c>
      <c r="R28" s="3"/>
    </row>
    <row r="29" spans="1:18" ht="24.6" customHeight="1" x14ac:dyDescent="0.2">
      <c r="A29" s="316"/>
      <c r="B29" s="321"/>
      <c r="C29" s="322"/>
      <c r="D29" s="322"/>
      <c r="E29" s="322"/>
      <c r="F29" s="322"/>
      <c r="G29" s="322"/>
      <c r="H29" s="323"/>
      <c r="I29" s="326" t="s">
        <v>10</v>
      </c>
      <c r="J29" s="327"/>
      <c r="K29" s="1" t="s">
        <v>11</v>
      </c>
      <c r="L29" s="1"/>
      <c r="M29" s="1" t="s">
        <v>12</v>
      </c>
      <c r="O29" s="3" t="s">
        <v>748</v>
      </c>
      <c r="P29" s="72">
        <v>6111905447</v>
      </c>
      <c r="Q29" s="72">
        <v>9431812646</v>
      </c>
      <c r="R29" s="3"/>
    </row>
    <row r="30" spans="1:18" ht="24.6" customHeight="1" thickBot="1" x14ac:dyDescent="0.25">
      <c r="A30" s="317"/>
      <c r="B30" s="328" t="s">
        <v>14</v>
      </c>
      <c r="C30" s="329"/>
      <c r="D30" s="329"/>
      <c r="E30" s="329"/>
      <c r="F30" s="329"/>
      <c r="G30" s="329"/>
      <c r="H30" s="330"/>
      <c r="I30" s="308" t="s">
        <v>15</v>
      </c>
      <c r="J30" s="309"/>
      <c r="M30" s="1" t="s">
        <v>16</v>
      </c>
      <c r="O30" s="3" t="s">
        <v>749</v>
      </c>
      <c r="P30" s="72">
        <v>12307733534</v>
      </c>
      <c r="Q30" s="72">
        <v>18239769279</v>
      </c>
      <c r="R30" s="3"/>
    </row>
    <row r="31" spans="1:18" ht="24.95" customHeight="1" thickBot="1" x14ac:dyDescent="0.25">
      <c r="A31" s="310" t="s">
        <v>49</v>
      </c>
      <c r="B31" s="311"/>
      <c r="C31" s="311"/>
      <c r="D31" s="311"/>
      <c r="E31" s="311"/>
      <c r="F31" s="311"/>
      <c r="G31" s="311"/>
      <c r="H31" s="311"/>
      <c r="I31" s="311"/>
      <c r="J31" s="312"/>
      <c r="O31" s="3"/>
      <c r="P31" s="73">
        <f>+P28+P29</f>
        <v>9797248595</v>
      </c>
      <c r="Q31" s="73">
        <f>+Q28+Q29</f>
        <v>15034920111</v>
      </c>
      <c r="R31" s="3"/>
    </row>
    <row r="32" spans="1:18" ht="24.95" customHeight="1" x14ac:dyDescent="0.2">
      <c r="A32" s="30"/>
      <c r="B32" s="23"/>
      <c r="C32" s="23"/>
      <c r="D32" s="23"/>
      <c r="E32" s="23"/>
      <c r="F32" s="23"/>
      <c r="G32" s="23"/>
      <c r="H32" s="23"/>
      <c r="I32" s="23"/>
      <c r="J32" s="24"/>
      <c r="O32" s="3"/>
      <c r="P32" s="74">
        <f>+P31/P30</f>
        <v>0.79602378195263912</v>
      </c>
      <c r="Q32" s="74">
        <f>+Q31/Q30</f>
        <v>0.82429332745508788</v>
      </c>
      <c r="R32" s="3"/>
    </row>
    <row r="33" spans="1:10" ht="24.95" customHeight="1" x14ac:dyDescent="0.2">
      <c r="A33" s="31"/>
      <c r="J33" s="20"/>
    </row>
    <row r="34" spans="1:10" ht="24.95" customHeight="1" x14ac:dyDescent="0.2">
      <c r="A34" s="31"/>
      <c r="J34" s="20"/>
    </row>
    <row r="35" spans="1:10" ht="24.95" customHeight="1" x14ac:dyDescent="0.2">
      <c r="A35" s="31"/>
      <c r="J35" s="20"/>
    </row>
    <row r="36" spans="1:10" ht="24.95" customHeight="1" x14ac:dyDescent="0.2">
      <c r="A36" s="31"/>
      <c r="J36" s="20"/>
    </row>
    <row r="37" spans="1:10" ht="24.95" customHeight="1" x14ac:dyDescent="0.2">
      <c r="A37" s="31"/>
      <c r="J37" s="20"/>
    </row>
    <row r="38" spans="1:10" ht="24.95" customHeight="1" x14ac:dyDescent="0.2">
      <c r="A38" s="31"/>
      <c r="J38" s="20"/>
    </row>
    <row r="39" spans="1:10" ht="24.95" customHeight="1" x14ac:dyDescent="0.2">
      <c r="A39" s="31"/>
      <c r="J39" s="20"/>
    </row>
    <row r="40" spans="1:10" ht="24.95" customHeight="1" x14ac:dyDescent="0.2">
      <c r="A40" s="31"/>
      <c r="J40" s="20"/>
    </row>
    <row r="41" spans="1:10" x14ac:dyDescent="0.2">
      <c r="A41" s="31"/>
      <c r="J41" s="20"/>
    </row>
    <row r="42" spans="1:10" x14ac:dyDescent="0.2">
      <c r="A42" s="31"/>
      <c r="J42" s="20"/>
    </row>
    <row r="43" spans="1:10" x14ac:dyDescent="0.2">
      <c r="A43" s="31"/>
      <c r="J43" s="20"/>
    </row>
    <row r="44" spans="1:10" x14ac:dyDescent="0.2">
      <c r="A44" s="31"/>
      <c r="J44" s="20"/>
    </row>
    <row r="45" spans="1:10" x14ac:dyDescent="0.2">
      <c r="A45" s="31"/>
      <c r="J45" s="20"/>
    </row>
    <row r="46" spans="1:10" x14ac:dyDescent="0.2">
      <c r="A46" s="31"/>
      <c r="J46" s="20"/>
    </row>
    <row r="47" spans="1:10" x14ac:dyDescent="0.2">
      <c r="A47" s="31"/>
      <c r="J47" s="20"/>
    </row>
    <row r="48" spans="1:10" x14ac:dyDescent="0.2">
      <c r="A48" s="31"/>
      <c r="J48" s="20"/>
    </row>
    <row r="49" spans="1:10" x14ac:dyDescent="0.2">
      <c r="A49" s="31"/>
      <c r="J49" s="20"/>
    </row>
    <row r="50" spans="1:10" x14ac:dyDescent="0.2">
      <c r="A50" s="31"/>
      <c r="J50" s="20"/>
    </row>
    <row r="51" spans="1:10" x14ac:dyDescent="0.2">
      <c r="A51" s="31"/>
      <c r="J51" s="20"/>
    </row>
    <row r="52" spans="1:10" x14ac:dyDescent="0.2">
      <c r="A52" s="31"/>
      <c r="J52" s="20"/>
    </row>
    <row r="53" spans="1:10" x14ac:dyDescent="0.2">
      <c r="A53" s="31"/>
      <c r="J53" s="20"/>
    </row>
    <row r="54" spans="1:10" ht="13.5" thickBot="1" x14ac:dyDescent="0.25">
      <c r="A54" s="32"/>
      <c r="B54" s="25"/>
      <c r="C54" s="25"/>
      <c r="D54" s="25"/>
      <c r="E54" s="25"/>
      <c r="F54" s="25"/>
      <c r="G54" s="25"/>
      <c r="H54" s="25"/>
      <c r="I54" s="25"/>
      <c r="J54" s="26"/>
    </row>
  </sheetData>
  <mergeCells count="5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A17:J17"/>
    <mergeCell ref="A18:J18"/>
    <mergeCell ref="A19:A21"/>
    <mergeCell ref="B19:H20"/>
    <mergeCell ref="I19:J19"/>
    <mergeCell ref="I20:J20"/>
    <mergeCell ref="B21:H21"/>
    <mergeCell ref="I21:J21"/>
    <mergeCell ref="A22:J22"/>
    <mergeCell ref="E23:F23"/>
    <mergeCell ref="G23:H23"/>
    <mergeCell ref="E25:F25"/>
    <mergeCell ref="G25:H25"/>
    <mergeCell ref="E24:F24"/>
    <mergeCell ref="G24:H24"/>
    <mergeCell ref="G26:H26"/>
    <mergeCell ref="E26:F26"/>
    <mergeCell ref="I30:J30"/>
    <mergeCell ref="A31:J31"/>
    <mergeCell ref="A28:A30"/>
    <mergeCell ref="B28:H29"/>
    <mergeCell ref="I28:J28"/>
    <mergeCell ref="I29:J29"/>
    <mergeCell ref="B30:H30"/>
    <mergeCell ref="E27:F27"/>
    <mergeCell ref="G27:H27"/>
  </mergeCells>
  <phoneticPr fontId="18" type="noConversion"/>
  <dataValidations count="3">
    <dataValidation type="list" allowBlank="1" showInputMessage="1" showErrorMessage="1" sqref="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4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J131070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J196606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J262142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J327678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J393214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J458750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J524286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J589822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J655358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J720894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J786430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J851966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J917502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J983038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formula1>P1:P3</formula1>
    </dataValidation>
    <dataValidation allowBlank="1" showInputMessage="1" showErrorMessage="1" errorTitle="Seleccionar un valor de la lista" sqref="WVM983055:WVM983066 E65551:E65562 JA65551:JA65562 SW65551:SW65562 ACS65551:ACS65562 AMO65551:AMO65562 AWK65551:AWK65562 BGG65551:BGG65562 BQC65551:BQC65562 BZY65551:BZY65562 CJU65551:CJU65562 CTQ65551:CTQ65562 DDM65551:DDM65562 DNI65551:DNI65562 DXE65551:DXE65562 EHA65551:EHA65562 EQW65551:EQW65562 FAS65551:FAS65562 FKO65551:FKO65562 FUK65551:FUK65562 GEG65551:GEG65562 GOC65551:GOC65562 GXY65551:GXY65562 HHU65551:HHU65562 HRQ65551:HRQ65562 IBM65551:IBM65562 ILI65551:ILI65562 IVE65551:IVE65562 JFA65551:JFA65562 JOW65551:JOW65562 JYS65551:JYS65562 KIO65551:KIO65562 KSK65551:KSK65562 LCG65551:LCG65562 LMC65551:LMC65562 LVY65551:LVY65562 MFU65551:MFU65562 MPQ65551:MPQ65562 MZM65551:MZM65562 NJI65551:NJI65562 NTE65551:NTE65562 ODA65551:ODA65562 OMW65551:OMW65562 OWS65551:OWS65562 PGO65551:PGO65562 PQK65551:PQK65562 QAG65551:QAG65562 QKC65551:QKC65562 QTY65551:QTY65562 RDU65551:RDU65562 RNQ65551:RNQ65562 RXM65551:RXM65562 SHI65551:SHI65562 SRE65551:SRE65562 TBA65551:TBA65562 TKW65551:TKW65562 TUS65551:TUS65562 UEO65551:UEO65562 UOK65551:UOK65562 UYG65551:UYG65562 VIC65551:VIC65562 VRY65551:VRY65562 WBU65551:WBU65562 WLQ65551:WLQ65562 WVM65551:WVM65562 E131087:E131098 JA131087:JA131098 SW131087:SW131098 ACS131087:ACS131098 AMO131087:AMO131098 AWK131087:AWK131098 BGG131087:BGG131098 BQC131087:BQC131098 BZY131087:BZY131098 CJU131087:CJU131098 CTQ131087:CTQ131098 DDM131087:DDM131098 DNI131087:DNI131098 DXE131087:DXE131098 EHA131087:EHA131098 EQW131087:EQW131098 FAS131087:FAS131098 FKO131087:FKO131098 FUK131087:FUK131098 GEG131087:GEG131098 GOC131087:GOC131098 GXY131087:GXY131098 HHU131087:HHU131098 HRQ131087:HRQ131098 IBM131087:IBM131098 ILI131087:ILI131098 IVE131087:IVE131098 JFA131087:JFA131098 JOW131087:JOW131098 JYS131087:JYS131098 KIO131087:KIO131098 KSK131087:KSK131098 LCG131087:LCG131098 LMC131087:LMC131098 LVY131087:LVY131098 MFU131087:MFU131098 MPQ131087:MPQ131098 MZM131087:MZM131098 NJI131087:NJI131098 NTE131087:NTE131098 ODA131087:ODA131098 OMW131087:OMW131098 OWS131087:OWS131098 PGO131087:PGO131098 PQK131087:PQK131098 QAG131087:QAG131098 QKC131087:QKC131098 QTY131087:QTY131098 RDU131087:RDU131098 RNQ131087:RNQ131098 RXM131087:RXM131098 SHI131087:SHI131098 SRE131087:SRE131098 TBA131087:TBA131098 TKW131087:TKW131098 TUS131087:TUS131098 UEO131087:UEO131098 UOK131087:UOK131098 UYG131087:UYG131098 VIC131087:VIC131098 VRY131087:VRY131098 WBU131087:WBU131098 WLQ131087:WLQ131098 WVM131087:WVM131098 E196623:E196634 JA196623:JA196634 SW196623:SW196634 ACS196623:ACS196634 AMO196623:AMO196634 AWK196623:AWK196634 BGG196623:BGG196634 BQC196623:BQC196634 BZY196623:BZY196634 CJU196623:CJU196634 CTQ196623:CTQ196634 DDM196623:DDM196634 DNI196623:DNI196634 DXE196623:DXE196634 EHA196623:EHA196634 EQW196623:EQW196634 FAS196623:FAS196634 FKO196623:FKO196634 FUK196623:FUK196634 GEG196623:GEG196634 GOC196623:GOC196634 GXY196623:GXY196634 HHU196623:HHU196634 HRQ196623:HRQ196634 IBM196623:IBM196634 ILI196623:ILI196634 IVE196623:IVE196634 JFA196623:JFA196634 JOW196623:JOW196634 JYS196623:JYS196634 KIO196623:KIO196634 KSK196623:KSK196634 LCG196623:LCG196634 LMC196623:LMC196634 LVY196623:LVY196634 MFU196623:MFU196634 MPQ196623:MPQ196634 MZM196623:MZM196634 NJI196623:NJI196634 NTE196623:NTE196634 ODA196623:ODA196634 OMW196623:OMW196634 OWS196623:OWS196634 PGO196623:PGO196634 PQK196623:PQK196634 QAG196623:QAG196634 QKC196623:QKC196634 QTY196623:QTY196634 RDU196623:RDU196634 RNQ196623:RNQ196634 RXM196623:RXM196634 SHI196623:SHI196634 SRE196623:SRE196634 TBA196623:TBA196634 TKW196623:TKW196634 TUS196623:TUS196634 UEO196623:UEO196634 UOK196623:UOK196634 UYG196623:UYG196634 VIC196623:VIC196634 VRY196623:VRY196634 WBU196623:WBU196634 WLQ196623:WLQ196634 WVM196623:WVM196634 E262159:E262170 JA262159:JA262170 SW262159:SW262170 ACS262159:ACS262170 AMO262159:AMO262170 AWK262159:AWK262170 BGG262159:BGG262170 BQC262159:BQC262170 BZY262159:BZY262170 CJU262159:CJU262170 CTQ262159:CTQ262170 DDM262159:DDM262170 DNI262159:DNI262170 DXE262159:DXE262170 EHA262159:EHA262170 EQW262159:EQW262170 FAS262159:FAS262170 FKO262159:FKO262170 FUK262159:FUK262170 GEG262159:GEG262170 GOC262159:GOC262170 GXY262159:GXY262170 HHU262159:HHU262170 HRQ262159:HRQ262170 IBM262159:IBM262170 ILI262159:ILI262170 IVE262159:IVE262170 JFA262159:JFA262170 JOW262159:JOW262170 JYS262159:JYS262170 KIO262159:KIO262170 KSK262159:KSK262170 LCG262159:LCG262170 LMC262159:LMC262170 LVY262159:LVY262170 MFU262159:MFU262170 MPQ262159:MPQ262170 MZM262159:MZM262170 NJI262159:NJI262170 NTE262159:NTE262170 ODA262159:ODA262170 OMW262159:OMW262170 OWS262159:OWS262170 PGO262159:PGO262170 PQK262159:PQK262170 QAG262159:QAG262170 QKC262159:QKC262170 QTY262159:QTY262170 RDU262159:RDU262170 RNQ262159:RNQ262170 RXM262159:RXM262170 SHI262159:SHI262170 SRE262159:SRE262170 TBA262159:TBA262170 TKW262159:TKW262170 TUS262159:TUS262170 UEO262159:UEO262170 UOK262159:UOK262170 UYG262159:UYG262170 VIC262159:VIC262170 VRY262159:VRY262170 WBU262159:WBU262170 WLQ262159:WLQ262170 WVM262159:WVM262170 E327695:E327706 JA327695:JA327706 SW327695:SW327706 ACS327695:ACS327706 AMO327695:AMO327706 AWK327695:AWK327706 BGG327695:BGG327706 BQC327695:BQC327706 BZY327695:BZY327706 CJU327695:CJU327706 CTQ327695:CTQ327706 DDM327695:DDM327706 DNI327695:DNI327706 DXE327695:DXE327706 EHA327695:EHA327706 EQW327695:EQW327706 FAS327695:FAS327706 FKO327695:FKO327706 FUK327695:FUK327706 GEG327695:GEG327706 GOC327695:GOC327706 GXY327695:GXY327706 HHU327695:HHU327706 HRQ327695:HRQ327706 IBM327695:IBM327706 ILI327695:ILI327706 IVE327695:IVE327706 JFA327695:JFA327706 JOW327695:JOW327706 JYS327695:JYS327706 KIO327695:KIO327706 KSK327695:KSK327706 LCG327695:LCG327706 LMC327695:LMC327706 LVY327695:LVY327706 MFU327695:MFU327706 MPQ327695:MPQ327706 MZM327695:MZM327706 NJI327695:NJI327706 NTE327695:NTE327706 ODA327695:ODA327706 OMW327695:OMW327706 OWS327695:OWS327706 PGO327695:PGO327706 PQK327695:PQK327706 QAG327695:QAG327706 QKC327695:QKC327706 QTY327695:QTY327706 RDU327695:RDU327706 RNQ327695:RNQ327706 RXM327695:RXM327706 SHI327695:SHI327706 SRE327695:SRE327706 TBA327695:TBA327706 TKW327695:TKW327706 TUS327695:TUS327706 UEO327695:UEO327706 UOK327695:UOK327706 UYG327695:UYG327706 VIC327695:VIC327706 VRY327695:VRY327706 WBU327695:WBU327706 WLQ327695:WLQ327706 WVM327695:WVM327706 E393231:E393242 JA393231:JA393242 SW393231:SW393242 ACS393231:ACS393242 AMO393231:AMO393242 AWK393231:AWK393242 BGG393231:BGG393242 BQC393231:BQC393242 BZY393231:BZY393242 CJU393231:CJU393242 CTQ393231:CTQ393242 DDM393231:DDM393242 DNI393231:DNI393242 DXE393231:DXE393242 EHA393231:EHA393242 EQW393231:EQW393242 FAS393231:FAS393242 FKO393231:FKO393242 FUK393231:FUK393242 GEG393231:GEG393242 GOC393231:GOC393242 GXY393231:GXY393242 HHU393231:HHU393242 HRQ393231:HRQ393242 IBM393231:IBM393242 ILI393231:ILI393242 IVE393231:IVE393242 JFA393231:JFA393242 JOW393231:JOW393242 JYS393231:JYS393242 KIO393231:KIO393242 KSK393231:KSK393242 LCG393231:LCG393242 LMC393231:LMC393242 LVY393231:LVY393242 MFU393231:MFU393242 MPQ393231:MPQ393242 MZM393231:MZM393242 NJI393231:NJI393242 NTE393231:NTE393242 ODA393231:ODA393242 OMW393231:OMW393242 OWS393231:OWS393242 PGO393231:PGO393242 PQK393231:PQK393242 QAG393231:QAG393242 QKC393231:QKC393242 QTY393231:QTY393242 RDU393231:RDU393242 RNQ393231:RNQ393242 RXM393231:RXM393242 SHI393231:SHI393242 SRE393231:SRE393242 TBA393231:TBA393242 TKW393231:TKW393242 TUS393231:TUS393242 UEO393231:UEO393242 UOK393231:UOK393242 UYG393231:UYG393242 VIC393231:VIC393242 VRY393231:VRY393242 WBU393231:WBU393242 WLQ393231:WLQ393242 WVM393231:WVM393242 E458767:E458778 JA458767:JA458778 SW458767:SW458778 ACS458767:ACS458778 AMO458767:AMO458778 AWK458767:AWK458778 BGG458767:BGG458778 BQC458767:BQC458778 BZY458767:BZY458778 CJU458767:CJU458778 CTQ458767:CTQ458778 DDM458767:DDM458778 DNI458767:DNI458778 DXE458767:DXE458778 EHA458767:EHA458778 EQW458767:EQW458778 FAS458767:FAS458778 FKO458767:FKO458778 FUK458767:FUK458778 GEG458767:GEG458778 GOC458767:GOC458778 GXY458767:GXY458778 HHU458767:HHU458778 HRQ458767:HRQ458778 IBM458767:IBM458778 ILI458767:ILI458778 IVE458767:IVE458778 JFA458767:JFA458778 JOW458767:JOW458778 JYS458767:JYS458778 KIO458767:KIO458778 KSK458767:KSK458778 LCG458767:LCG458778 LMC458767:LMC458778 LVY458767:LVY458778 MFU458767:MFU458778 MPQ458767:MPQ458778 MZM458767:MZM458778 NJI458767:NJI458778 NTE458767:NTE458778 ODA458767:ODA458778 OMW458767:OMW458778 OWS458767:OWS458778 PGO458767:PGO458778 PQK458767:PQK458778 QAG458767:QAG458778 QKC458767:QKC458778 QTY458767:QTY458778 RDU458767:RDU458778 RNQ458767:RNQ458778 RXM458767:RXM458778 SHI458767:SHI458778 SRE458767:SRE458778 TBA458767:TBA458778 TKW458767:TKW458778 TUS458767:TUS458778 UEO458767:UEO458778 UOK458767:UOK458778 UYG458767:UYG458778 VIC458767:VIC458778 VRY458767:VRY458778 WBU458767:WBU458778 WLQ458767:WLQ458778 WVM458767:WVM458778 E524303:E524314 JA524303:JA524314 SW524303:SW524314 ACS524303:ACS524314 AMO524303:AMO524314 AWK524303:AWK524314 BGG524303:BGG524314 BQC524303:BQC524314 BZY524303:BZY524314 CJU524303:CJU524314 CTQ524303:CTQ524314 DDM524303:DDM524314 DNI524303:DNI524314 DXE524303:DXE524314 EHA524303:EHA524314 EQW524303:EQW524314 FAS524303:FAS524314 FKO524303:FKO524314 FUK524303:FUK524314 GEG524303:GEG524314 GOC524303:GOC524314 GXY524303:GXY524314 HHU524303:HHU524314 HRQ524303:HRQ524314 IBM524303:IBM524314 ILI524303:ILI524314 IVE524303:IVE524314 JFA524303:JFA524314 JOW524303:JOW524314 JYS524303:JYS524314 KIO524303:KIO524314 KSK524303:KSK524314 LCG524303:LCG524314 LMC524303:LMC524314 LVY524303:LVY524314 MFU524303:MFU524314 MPQ524303:MPQ524314 MZM524303:MZM524314 NJI524303:NJI524314 NTE524303:NTE524314 ODA524303:ODA524314 OMW524303:OMW524314 OWS524303:OWS524314 PGO524303:PGO524314 PQK524303:PQK524314 QAG524303:QAG524314 QKC524303:QKC524314 QTY524303:QTY524314 RDU524303:RDU524314 RNQ524303:RNQ524314 RXM524303:RXM524314 SHI524303:SHI524314 SRE524303:SRE524314 TBA524303:TBA524314 TKW524303:TKW524314 TUS524303:TUS524314 UEO524303:UEO524314 UOK524303:UOK524314 UYG524303:UYG524314 VIC524303:VIC524314 VRY524303:VRY524314 WBU524303:WBU524314 WLQ524303:WLQ524314 WVM524303:WVM524314 E589839:E589850 JA589839:JA589850 SW589839:SW589850 ACS589839:ACS589850 AMO589839:AMO589850 AWK589839:AWK589850 BGG589839:BGG589850 BQC589839:BQC589850 BZY589839:BZY589850 CJU589839:CJU589850 CTQ589839:CTQ589850 DDM589839:DDM589850 DNI589839:DNI589850 DXE589839:DXE589850 EHA589839:EHA589850 EQW589839:EQW589850 FAS589839:FAS589850 FKO589839:FKO589850 FUK589839:FUK589850 GEG589839:GEG589850 GOC589839:GOC589850 GXY589839:GXY589850 HHU589839:HHU589850 HRQ589839:HRQ589850 IBM589839:IBM589850 ILI589839:ILI589850 IVE589839:IVE589850 JFA589839:JFA589850 JOW589839:JOW589850 JYS589839:JYS589850 KIO589839:KIO589850 KSK589839:KSK589850 LCG589839:LCG589850 LMC589839:LMC589850 LVY589839:LVY589850 MFU589839:MFU589850 MPQ589839:MPQ589850 MZM589839:MZM589850 NJI589839:NJI589850 NTE589839:NTE589850 ODA589839:ODA589850 OMW589839:OMW589850 OWS589839:OWS589850 PGO589839:PGO589850 PQK589839:PQK589850 QAG589839:QAG589850 QKC589839:QKC589850 QTY589839:QTY589850 RDU589839:RDU589850 RNQ589839:RNQ589850 RXM589839:RXM589850 SHI589839:SHI589850 SRE589839:SRE589850 TBA589839:TBA589850 TKW589839:TKW589850 TUS589839:TUS589850 UEO589839:UEO589850 UOK589839:UOK589850 UYG589839:UYG589850 VIC589839:VIC589850 VRY589839:VRY589850 WBU589839:WBU589850 WLQ589839:WLQ589850 WVM589839:WVM589850 E655375:E655386 JA655375:JA655386 SW655375:SW655386 ACS655375:ACS655386 AMO655375:AMO655386 AWK655375:AWK655386 BGG655375:BGG655386 BQC655375:BQC655386 BZY655375:BZY655386 CJU655375:CJU655386 CTQ655375:CTQ655386 DDM655375:DDM655386 DNI655375:DNI655386 DXE655375:DXE655386 EHA655375:EHA655386 EQW655375:EQW655386 FAS655375:FAS655386 FKO655375:FKO655386 FUK655375:FUK655386 GEG655375:GEG655386 GOC655375:GOC655386 GXY655375:GXY655386 HHU655375:HHU655386 HRQ655375:HRQ655386 IBM655375:IBM655386 ILI655375:ILI655386 IVE655375:IVE655386 JFA655375:JFA655386 JOW655375:JOW655386 JYS655375:JYS655386 KIO655375:KIO655386 KSK655375:KSK655386 LCG655375:LCG655386 LMC655375:LMC655386 LVY655375:LVY655386 MFU655375:MFU655386 MPQ655375:MPQ655386 MZM655375:MZM655386 NJI655375:NJI655386 NTE655375:NTE655386 ODA655375:ODA655386 OMW655375:OMW655386 OWS655375:OWS655386 PGO655375:PGO655386 PQK655375:PQK655386 QAG655375:QAG655386 QKC655375:QKC655386 QTY655375:QTY655386 RDU655375:RDU655386 RNQ655375:RNQ655386 RXM655375:RXM655386 SHI655375:SHI655386 SRE655375:SRE655386 TBA655375:TBA655386 TKW655375:TKW655386 TUS655375:TUS655386 UEO655375:UEO655386 UOK655375:UOK655386 UYG655375:UYG655386 VIC655375:VIC655386 VRY655375:VRY655386 WBU655375:WBU655386 WLQ655375:WLQ655386 WVM655375:WVM655386 E720911:E720922 JA720911:JA720922 SW720911:SW720922 ACS720911:ACS720922 AMO720911:AMO720922 AWK720911:AWK720922 BGG720911:BGG720922 BQC720911:BQC720922 BZY720911:BZY720922 CJU720911:CJU720922 CTQ720911:CTQ720922 DDM720911:DDM720922 DNI720911:DNI720922 DXE720911:DXE720922 EHA720911:EHA720922 EQW720911:EQW720922 FAS720911:FAS720922 FKO720911:FKO720922 FUK720911:FUK720922 GEG720911:GEG720922 GOC720911:GOC720922 GXY720911:GXY720922 HHU720911:HHU720922 HRQ720911:HRQ720922 IBM720911:IBM720922 ILI720911:ILI720922 IVE720911:IVE720922 JFA720911:JFA720922 JOW720911:JOW720922 JYS720911:JYS720922 KIO720911:KIO720922 KSK720911:KSK720922 LCG720911:LCG720922 LMC720911:LMC720922 LVY720911:LVY720922 MFU720911:MFU720922 MPQ720911:MPQ720922 MZM720911:MZM720922 NJI720911:NJI720922 NTE720911:NTE720922 ODA720911:ODA720922 OMW720911:OMW720922 OWS720911:OWS720922 PGO720911:PGO720922 PQK720911:PQK720922 QAG720911:QAG720922 QKC720911:QKC720922 QTY720911:QTY720922 RDU720911:RDU720922 RNQ720911:RNQ720922 RXM720911:RXM720922 SHI720911:SHI720922 SRE720911:SRE720922 TBA720911:TBA720922 TKW720911:TKW720922 TUS720911:TUS720922 UEO720911:UEO720922 UOK720911:UOK720922 UYG720911:UYG720922 VIC720911:VIC720922 VRY720911:VRY720922 WBU720911:WBU720922 WLQ720911:WLQ720922 WVM720911:WVM720922 E786447:E786458 JA786447:JA786458 SW786447:SW786458 ACS786447:ACS786458 AMO786447:AMO786458 AWK786447:AWK786458 BGG786447:BGG786458 BQC786447:BQC786458 BZY786447:BZY786458 CJU786447:CJU786458 CTQ786447:CTQ786458 DDM786447:DDM786458 DNI786447:DNI786458 DXE786447:DXE786458 EHA786447:EHA786458 EQW786447:EQW786458 FAS786447:FAS786458 FKO786447:FKO786458 FUK786447:FUK786458 GEG786447:GEG786458 GOC786447:GOC786458 GXY786447:GXY786458 HHU786447:HHU786458 HRQ786447:HRQ786458 IBM786447:IBM786458 ILI786447:ILI786458 IVE786447:IVE786458 JFA786447:JFA786458 JOW786447:JOW786458 JYS786447:JYS786458 KIO786447:KIO786458 KSK786447:KSK786458 LCG786447:LCG786458 LMC786447:LMC786458 LVY786447:LVY786458 MFU786447:MFU786458 MPQ786447:MPQ786458 MZM786447:MZM786458 NJI786447:NJI786458 NTE786447:NTE786458 ODA786447:ODA786458 OMW786447:OMW786458 OWS786447:OWS786458 PGO786447:PGO786458 PQK786447:PQK786458 QAG786447:QAG786458 QKC786447:QKC786458 QTY786447:QTY786458 RDU786447:RDU786458 RNQ786447:RNQ786458 RXM786447:RXM786458 SHI786447:SHI786458 SRE786447:SRE786458 TBA786447:TBA786458 TKW786447:TKW786458 TUS786447:TUS786458 UEO786447:UEO786458 UOK786447:UOK786458 UYG786447:UYG786458 VIC786447:VIC786458 VRY786447:VRY786458 WBU786447:WBU786458 WLQ786447:WLQ786458 WVM786447:WVM786458 E851983:E851994 JA851983:JA851994 SW851983:SW851994 ACS851983:ACS851994 AMO851983:AMO851994 AWK851983:AWK851994 BGG851983:BGG851994 BQC851983:BQC851994 BZY851983:BZY851994 CJU851983:CJU851994 CTQ851983:CTQ851994 DDM851983:DDM851994 DNI851983:DNI851994 DXE851983:DXE851994 EHA851983:EHA851994 EQW851983:EQW851994 FAS851983:FAS851994 FKO851983:FKO851994 FUK851983:FUK851994 GEG851983:GEG851994 GOC851983:GOC851994 GXY851983:GXY851994 HHU851983:HHU851994 HRQ851983:HRQ851994 IBM851983:IBM851994 ILI851983:ILI851994 IVE851983:IVE851994 JFA851983:JFA851994 JOW851983:JOW851994 JYS851983:JYS851994 KIO851983:KIO851994 KSK851983:KSK851994 LCG851983:LCG851994 LMC851983:LMC851994 LVY851983:LVY851994 MFU851983:MFU851994 MPQ851983:MPQ851994 MZM851983:MZM851994 NJI851983:NJI851994 NTE851983:NTE851994 ODA851983:ODA851994 OMW851983:OMW851994 OWS851983:OWS851994 PGO851983:PGO851994 PQK851983:PQK851994 QAG851983:QAG851994 QKC851983:QKC851994 QTY851983:QTY851994 RDU851983:RDU851994 RNQ851983:RNQ851994 RXM851983:RXM851994 SHI851983:SHI851994 SRE851983:SRE851994 TBA851983:TBA851994 TKW851983:TKW851994 TUS851983:TUS851994 UEO851983:UEO851994 UOK851983:UOK851994 UYG851983:UYG851994 VIC851983:VIC851994 VRY851983:VRY851994 WBU851983:WBU851994 WLQ851983:WLQ851994 WVM851983:WVM851994 E917519:E917530 JA917519:JA917530 SW917519:SW917530 ACS917519:ACS917530 AMO917519:AMO917530 AWK917519:AWK917530 BGG917519:BGG917530 BQC917519:BQC917530 BZY917519:BZY917530 CJU917519:CJU917530 CTQ917519:CTQ917530 DDM917519:DDM917530 DNI917519:DNI917530 DXE917519:DXE917530 EHA917519:EHA917530 EQW917519:EQW917530 FAS917519:FAS917530 FKO917519:FKO917530 FUK917519:FUK917530 GEG917519:GEG917530 GOC917519:GOC917530 GXY917519:GXY917530 HHU917519:HHU917530 HRQ917519:HRQ917530 IBM917519:IBM917530 ILI917519:ILI917530 IVE917519:IVE917530 JFA917519:JFA917530 JOW917519:JOW917530 JYS917519:JYS917530 KIO917519:KIO917530 KSK917519:KSK917530 LCG917519:LCG917530 LMC917519:LMC917530 LVY917519:LVY917530 MFU917519:MFU917530 MPQ917519:MPQ917530 MZM917519:MZM917530 NJI917519:NJI917530 NTE917519:NTE917530 ODA917519:ODA917530 OMW917519:OMW917530 OWS917519:OWS917530 PGO917519:PGO917530 PQK917519:PQK917530 QAG917519:QAG917530 QKC917519:QKC917530 QTY917519:QTY917530 RDU917519:RDU917530 RNQ917519:RNQ917530 RXM917519:RXM917530 SHI917519:SHI917530 SRE917519:SRE917530 TBA917519:TBA917530 TKW917519:TKW917530 TUS917519:TUS917530 UEO917519:UEO917530 UOK917519:UOK917530 UYG917519:UYG917530 VIC917519:VIC917530 VRY917519:VRY917530 WBU917519:WBU917530 WLQ917519:WLQ917530 WVM917519:WVM917530 E983055:E983066 JA983055:JA983066 SW983055:SW983066 ACS983055:ACS983066 AMO983055:AMO983066 AWK983055:AWK983066 BGG983055:BGG983066 BQC983055:BQC983066 BZY983055:BZY983066 CJU983055:CJU983066 CTQ983055:CTQ983066 DDM983055:DDM983066 DNI983055:DNI983066 DXE983055:DXE983066 EHA983055:EHA983066 EQW983055:EQW983066 FAS983055:FAS983066 FKO983055:FKO983066 FUK983055:FUK983066 GEG983055:GEG983066 GOC983055:GOC983066 GXY983055:GXY983066 HHU983055:HHU983066 HRQ983055:HRQ983066 IBM983055:IBM983066 ILI983055:ILI983066 IVE983055:IVE983066 JFA983055:JFA983066 JOW983055:JOW983066 JYS983055:JYS983066 KIO983055:KIO983066 KSK983055:KSK983066 LCG983055:LCG983066 LMC983055:LMC983066 LVY983055:LVY983066 MFU983055:MFU983066 MPQ983055:MPQ983066 MZM983055:MZM983066 NJI983055:NJI983066 NTE983055:NTE983066 ODA983055:ODA983066 OMW983055:OMW983066 OWS983055:OWS983066 PGO983055:PGO983066 PQK983055:PQK983066 QAG983055:QAG983066 QKC983055:QKC983066 QTY983055:QTY983066 RDU983055:RDU983066 RNQ983055:RNQ983066 RXM983055:RXM983066 SHI983055:SHI983066 SRE983055:SRE983066 TBA983055:TBA983066 TKW983055:TKW983066 TUS983055:TUS983066 UEO983055:UEO983066 UOK983055:UOK983066 UYG983055:UYG983066 VIC983055:VIC983066 VRY983055:VRY983066 WBU983055:WBU983066 WLQ983055:WLQ983066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55"/>
  <sheetViews>
    <sheetView topLeftCell="A21" zoomScaleNormal="100" workbookViewId="0">
      <selection activeCell="E27" sqref="E27:F27"/>
    </sheetView>
  </sheetViews>
  <sheetFormatPr baseColWidth="10" defaultRowHeight="12.75" x14ac:dyDescent="0.2"/>
  <cols>
    <col min="1" max="1" width="20.5703125" style="2" customWidth="1"/>
    <col min="2" max="2" width="11.42578125" style="2" customWidth="1"/>
    <col min="3" max="3" width="20.5703125" style="2" bestFit="1" customWidth="1"/>
    <col min="4" max="4" width="20.140625" style="2" bestFit="1" customWidth="1"/>
    <col min="5" max="5" width="11.42578125" style="2" customWidth="1"/>
    <col min="6" max="6" width="28.140625" style="2" customWidth="1"/>
    <col min="7" max="7" width="20.85546875" style="2" customWidth="1"/>
    <col min="8" max="8" width="19.5703125" style="2" customWidth="1"/>
    <col min="9" max="9" width="21.5703125" style="2" customWidth="1"/>
    <col min="10" max="10" width="15.140625" style="2" customWidth="1"/>
    <col min="11" max="13" width="11.42578125" style="2" hidden="1" customWidth="1"/>
    <col min="14" max="14" width="15.7109375" style="2" bestFit="1" customWidth="1"/>
    <col min="15" max="15" width="15.85546875" style="2" customWidth="1"/>
    <col min="16" max="16" width="15.7109375" style="2" bestFit="1" customWidth="1"/>
    <col min="17" max="17" width="20.7109375" style="2" customWidth="1"/>
    <col min="18"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69"/>
      <c r="B1" s="370"/>
      <c r="C1" s="370"/>
      <c r="D1" s="370"/>
      <c r="E1" s="370"/>
      <c r="F1" s="370"/>
      <c r="G1" s="370"/>
      <c r="H1" s="370"/>
      <c r="I1" s="370"/>
      <c r="J1" s="371"/>
      <c r="K1" s="1" t="s">
        <v>0</v>
      </c>
      <c r="L1" s="1" t="s">
        <v>1</v>
      </c>
      <c r="M1" s="1" t="s">
        <v>2</v>
      </c>
      <c r="P1" s="3" t="s">
        <v>3</v>
      </c>
    </row>
    <row r="2" spans="1:18" ht="24.6" customHeight="1" x14ac:dyDescent="0.2">
      <c r="A2" s="315"/>
      <c r="B2" s="318" t="s">
        <v>4</v>
      </c>
      <c r="C2" s="319"/>
      <c r="D2" s="319"/>
      <c r="E2" s="319"/>
      <c r="F2" s="319"/>
      <c r="G2" s="319"/>
      <c r="H2" s="320"/>
      <c r="I2" s="324" t="s">
        <v>882</v>
      </c>
      <c r="J2" s="325"/>
      <c r="K2" s="1" t="s">
        <v>6</v>
      </c>
      <c r="L2" s="1" t="s">
        <v>7</v>
      </c>
      <c r="M2" s="1" t="s">
        <v>8</v>
      </c>
      <c r="P2" s="3" t="s">
        <v>9</v>
      </c>
    </row>
    <row r="3" spans="1:18" ht="24.6" customHeight="1" x14ac:dyDescent="0.2">
      <c r="A3" s="316"/>
      <c r="B3" s="321"/>
      <c r="C3" s="322"/>
      <c r="D3" s="322"/>
      <c r="E3" s="322"/>
      <c r="F3" s="322"/>
      <c r="G3" s="322"/>
      <c r="H3" s="323"/>
      <c r="I3" s="326" t="s">
        <v>10</v>
      </c>
      <c r="J3" s="327"/>
      <c r="K3" s="1" t="s">
        <v>11</v>
      </c>
      <c r="L3" s="1"/>
      <c r="M3" s="1" t="s">
        <v>12</v>
      </c>
      <c r="P3" s="3" t="s">
        <v>13</v>
      </c>
    </row>
    <row r="4" spans="1:18" ht="24.6" customHeight="1" thickBot="1" x14ac:dyDescent="0.25">
      <c r="A4" s="317"/>
      <c r="B4" s="328" t="s">
        <v>14</v>
      </c>
      <c r="C4" s="329"/>
      <c r="D4" s="329"/>
      <c r="E4" s="329"/>
      <c r="F4" s="329"/>
      <c r="G4" s="329"/>
      <c r="H4" s="330"/>
      <c r="I4" s="308" t="s">
        <v>15</v>
      </c>
      <c r="J4" s="309"/>
      <c r="M4" s="1" t="s">
        <v>16</v>
      </c>
      <c r="P4" s="3" t="s">
        <v>1</v>
      </c>
    </row>
    <row r="5" spans="1:18" ht="13.35" customHeight="1" thickBot="1" x14ac:dyDescent="0.25">
      <c r="A5" s="31"/>
      <c r="B5" s="4"/>
      <c r="C5" s="4"/>
      <c r="D5" s="4"/>
      <c r="E5" s="4"/>
      <c r="F5" s="4"/>
      <c r="G5" s="4"/>
      <c r="H5" s="4"/>
      <c r="I5" s="4"/>
      <c r="J5" s="5"/>
      <c r="M5" s="1"/>
      <c r="P5" s="3" t="s">
        <v>7</v>
      </c>
    </row>
    <row r="6" spans="1:18" ht="27" customHeight="1" thickBot="1" x14ac:dyDescent="0.25">
      <c r="A6" s="356" t="s">
        <v>17</v>
      </c>
      <c r="B6" s="357"/>
      <c r="C6" s="357"/>
      <c r="D6" s="357"/>
      <c r="E6" s="357"/>
      <c r="F6" s="357"/>
      <c r="G6" s="357"/>
      <c r="H6" s="357"/>
      <c r="I6" s="357"/>
      <c r="J6" s="358"/>
    </row>
    <row r="7" spans="1:18" ht="34.35" customHeight="1" x14ac:dyDescent="0.2">
      <c r="A7" s="6" t="s">
        <v>18</v>
      </c>
      <c r="B7" s="359" t="s">
        <v>19</v>
      </c>
      <c r="C7" s="359"/>
      <c r="D7" s="359"/>
      <c r="E7" s="359"/>
      <c r="F7" s="359"/>
      <c r="G7" s="359"/>
      <c r="H7" s="359"/>
      <c r="I7" s="7" t="s">
        <v>20</v>
      </c>
      <c r="J7" s="20" t="s">
        <v>3</v>
      </c>
      <c r="M7" s="1"/>
    </row>
    <row r="8" spans="1:18" ht="38.25" customHeight="1" thickBot="1" x14ac:dyDescent="0.25">
      <c r="A8" s="8" t="s">
        <v>21</v>
      </c>
      <c r="B8" s="360" t="s">
        <v>894</v>
      </c>
      <c r="C8" s="361"/>
      <c r="D8" s="361"/>
      <c r="E8" s="361"/>
      <c r="F8" s="361"/>
      <c r="G8" s="361"/>
      <c r="H8" s="362"/>
      <c r="I8" s="9" t="s">
        <v>22</v>
      </c>
      <c r="J8" s="21" t="s">
        <v>1</v>
      </c>
      <c r="M8" s="1"/>
    </row>
    <row r="9" spans="1:18" ht="13.5" thickBot="1" x14ac:dyDescent="0.25">
      <c r="A9" s="363"/>
      <c r="B9" s="364"/>
      <c r="C9" s="364"/>
      <c r="D9" s="364"/>
      <c r="E9" s="364"/>
      <c r="F9" s="364"/>
      <c r="G9" s="364"/>
      <c r="H9" s="364"/>
      <c r="I9" s="364"/>
      <c r="J9" s="365"/>
    </row>
    <row r="10" spans="1:18" ht="78" customHeight="1" x14ac:dyDescent="0.2">
      <c r="A10" s="6" t="s">
        <v>23</v>
      </c>
      <c r="B10" s="366" t="s">
        <v>765</v>
      </c>
      <c r="C10" s="367"/>
      <c r="D10" s="367"/>
      <c r="E10" s="367"/>
      <c r="F10" s="368"/>
      <c r="G10" s="7" t="s">
        <v>24</v>
      </c>
      <c r="H10" s="353" t="s">
        <v>872</v>
      </c>
      <c r="I10" s="354"/>
      <c r="J10" s="355"/>
    </row>
    <row r="11" spans="1:18" ht="47.25" x14ac:dyDescent="0.2">
      <c r="A11" s="33" t="s">
        <v>25</v>
      </c>
      <c r="B11" s="350" t="s">
        <v>832</v>
      </c>
      <c r="C11" s="351"/>
      <c r="D11" s="351"/>
      <c r="E11" s="351"/>
      <c r="F11" s="352"/>
      <c r="G11" s="34" t="s">
        <v>26</v>
      </c>
      <c r="H11" s="353" t="s">
        <v>766</v>
      </c>
      <c r="I11" s="354"/>
      <c r="J11" s="355"/>
    </row>
    <row r="12" spans="1:18" ht="65.25" customHeight="1" x14ac:dyDescent="0.2">
      <c r="A12" s="33" t="s">
        <v>27</v>
      </c>
      <c r="B12" s="337" t="s">
        <v>764</v>
      </c>
      <c r="C12" s="338"/>
      <c r="D12" s="338"/>
      <c r="E12" s="338"/>
      <c r="F12" s="339"/>
      <c r="G12" s="34" t="s">
        <v>28</v>
      </c>
      <c r="H12" s="337" t="s">
        <v>54</v>
      </c>
      <c r="I12" s="338"/>
      <c r="J12" s="388"/>
    </row>
    <row r="13" spans="1:18" ht="47.25" x14ac:dyDescent="0.2">
      <c r="A13" s="33" t="s">
        <v>29</v>
      </c>
      <c r="B13" s="337" t="s">
        <v>899</v>
      </c>
      <c r="C13" s="338"/>
      <c r="D13" s="338"/>
      <c r="E13" s="338"/>
      <c r="F13" s="339"/>
      <c r="G13" s="34" t="s">
        <v>30</v>
      </c>
      <c r="H13" s="340" t="s">
        <v>756</v>
      </c>
      <c r="I13" s="340"/>
      <c r="J13" s="341"/>
    </row>
    <row r="14" spans="1:18" ht="47.25" x14ac:dyDescent="0.2">
      <c r="A14" s="33" t="s">
        <v>31</v>
      </c>
      <c r="B14" s="337" t="s">
        <v>57</v>
      </c>
      <c r="C14" s="338"/>
      <c r="D14" s="338"/>
      <c r="E14" s="338"/>
      <c r="F14" s="339"/>
      <c r="G14" s="34" t="s">
        <v>32</v>
      </c>
      <c r="H14" s="340" t="s">
        <v>33</v>
      </c>
      <c r="I14" s="340"/>
      <c r="J14" s="341"/>
    </row>
    <row r="15" spans="1:18" ht="23.45" customHeight="1" x14ac:dyDescent="0.2">
      <c r="A15" s="342" t="s">
        <v>34</v>
      </c>
      <c r="B15" s="423">
        <v>1.4999999999999999E-2</v>
      </c>
      <c r="C15" s="424"/>
      <c r="D15" s="347" t="s">
        <v>35</v>
      </c>
      <c r="E15" s="347"/>
      <c r="F15" s="427">
        <v>1.4999999999999999E-2</v>
      </c>
      <c r="G15" s="348" t="s">
        <v>36</v>
      </c>
      <c r="H15" s="10" t="s">
        <v>37</v>
      </c>
      <c r="I15" s="10" t="s">
        <v>38</v>
      </c>
      <c r="J15" s="11" t="s">
        <v>39</v>
      </c>
      <c r="P15" s="12"/>
      <c r="Q15" s="12"/>
      <c r="R15" s="12"/>
    </row>
    <row r="16" spans="1:18" ht="51.6" customHeight="1" x14ac:dyDescent="0.2">
      <c r="A16" s="342"/>
      <c r="B16" s="425"/>
      <c r="C16" s="426"/>
      <c r="D16" s="347"/>
      <c r="E16" s="347"/>
      <c r="F16" s="427"/>
      <c r="G16" s="349"/>
      <c r="H16" s="27" t="s">
        <v>897</v>
      </c>
      <c r="I16" s="28" t="s">
        <v>896</v>
      </c>
      <c r="J16" s="29" t="s">
        <v>834</v>
      </c>
      <c r="P16" s="12"/>
      <c r="Q16" s="12"/>
      <c r="R16" s="12"/>
    </row>
    <row r="17" spans="1:19" ht="13.5" thickBot="1" x14ac:dyDescent="0.25">
      <c r="A17" s="331"/>
      <c r="B17" s="332"/>
      <c r="C17" s="332"/>
      <c r="D17" s="332"/>
      <c r="E17" s="332"/>
      <c r="F17" s="332"/>
      <c r="G17" s="332"/>
      <c r="H17" s="332"/>
      <c r="I17" s="332"/>
      <c r="J17" s="333"/>
    </row>
    <row r="18" spans="1:19" ht="13.5" thickBot="1" x14ac:dyDescent="0.25">
      <c r="A18" s="334"/>
      <c r="B18" s="335"/>
      <c r="C18" s="335"/>
      <c r="D18" s="335"/>
      <c r="E18" s="335"/>
      <c r="F18" s="335"/>
      <c r="G18" s="335"/>
      <c r="H18" s="335"/>
      <c r="I18" s="335"/>
      <c r="J18" s="336"/>
    </row>
    <row r="19" spans="1:19" ht="24.6" customHeight="1" x14ac:dyDescent="0.2">
      <c r="A19" s="315"/>
      <c r="B19" s="318" t="s">
        <v>4</v>
      </c>
      <c r="C19" s="319"/>
      <c r="D19" s="319"/>
      <c r="E19" s="319"/>
      <c r="F19" s="319"/>
      <c r="G19" s="319"/>
      <c r="H19" s="320"/>
      <c r="I19" s="324" t="s">
        <v>882</v>
      </c>
      <c r="J19" s="325"/>
      <c r="K19" s="1" t="s">
        <v>6</v>
      </c>
      <c r="L19" s="1" t="s">
        <v>7</v>
      </c>
      <c r="M19" s="1" t="s">
        <v>8</v>
      </c>
      <c r="P19" s="3" t="s">
        <v>9</v>
      </c>
    </row>
    <row r="20" spans="1:19" ht="24.6" customHeight="1" x14ac:dyDescent="0.2">
      <c r="A20" s="316"/>
      <c r="B20" s="321"/>
      <c r="C20" s="322"/>
      <c r="D20" s="322"/>
      <c r="E20" s="322"/>
      <c r="F20" s="322"/>
      <c r="G20" s="322"/>
      <c r="H20" s="323"/>
      <c r="I20" s="326" t="s">
        <v>895</v>
      </c>
      <c r="J20" s="327"/>
      <c r="K20" s="1" t="s">
        <v>11</v>
      </c>
      <c r="L20" s="1"/>
      <c r="M20" s="1" t="s">
        <v>12</v>
      </c>
      <c r="P20" s="3" t="s">
        <v>13</v>
      </c>
    </row>
    <row r="21" spans="1:19" ht="24.6" customHeight="1" thickBot="1" x14ac:dyDescent="0.25">
      <c r="A21" s="317"/>
      <c r="B21" s="328" t="s">
        <v>14</v>
      </c>
      <c r="C21" s="329"/>
      <c r="D21" s="329"/>
      <c r="E21" s="329"/>
      <c r="F21" s="329"/>
      <c r="G21" s="329"/>
      <c r="H21" s="330"/>
      <c r="I21" s="308" t="s">
        <v>15</v>
      </c>
      <c r="J21" s="309"/>
      <c r="M21" s="1" t="s">
        <v>16</v>
      </c>
      <c r="P21" s="3" t="s">
        <v>1</v>
      </c>
    </row>
    <row r="22" spans="1:19" ht="24.95" customHeight="1" thickBot="1" x14ac:dyDescent="0.25">
      <c r="A22" s="310" t="s">
        <v>40</v>
      </c>
      <c r="B22" s="311"/>
      <c r="C22" s="311"/>
      <c r="D22" s="311"/>
      <c r="E22" s="311"/>
      <c r="F22" s="311"/>
      <c r="G22" s="311"/>
      <c r="H22" s="311"/>
      <c r="I22" s="311"/>
      <c r="J22" s="312"/>
    </row>
    <row r="23" spans="1:19" ht="42" customHeight="1" x14ac:dyDescent="0.2">
      <c r="A23" s="13" t="s">
        <v>41</v>
      </c>
      <c r="B23" s="35" t="s">
        <v>35</v>
      </c>
      <c r="C23" s="35" t="s">
        <v>42</v>
      </c>
      <c r="D23" s="14" t="s">
        <v>988</v>
      </c>
      <c r="E23" s="313" t="s">
        <v>44</v>
      </c>
      <c r="F23" s="314"/>
      <c r="G23" s="313" t="s">
        <v>45</v>
      </c>
      <c r="H23" s="314"/>
      <c r="I23" s="15" t="s">
        <v>46</v>
      </c>
      <c r="J23" s="16" t="s">
        <v>47</v>
      </c>
    </row>
    <row r="24" spans="1:19" ht="66.599999999999994" customHeight="1" x14ac:dyDescent="0.2">
      <c r="A24" s="261" t="s">
        <v>902</v>
      </c>
      <c r="B24" s="95">
        <f>$F$15</f>
        <v>1.4999999999999999E-2</v>
      </c>
      <c r="C24" s="257">
        <f>'MATRIZ INDICADORES FINACIEROS'!I12</f>
        <v>3.7393884251095007E-3</v>
      </c>
      <c r="D24" s="22">
        <f>+C24/B24</f>
        <v>0.24929256167396671</v>
      </c>
      <c r="E24" s="421" t="s">
        <v>926</v>
      </c>
      <c r="F24" s="422"/>
      <c r="G24" s="419" t="s">
        <v>53</v>
      </c>
      <c r="H24" s="419"/>
      <c r="I24" s="38" t="s">
        <v>57</v>
      </c>
      <c r="J24" s="261">
        <v>45746</v>
      </c>
      <c r="N24" s="106"/>
      <c r="O24" s="106">
        <f>C24/0.01</f>
        <v>0.37393884251095005</v>
      </c>
    </row>
    <row r="25" spans="1:19" s="17" customFormat="1" ht="71.099999999999994" customHeight="1" x14ac:dyDescent="0.2">
      <c r="A25" s="261" t="s">
        <v>903</v>
      </c>
      <c r="B25" s="95">
        <f>$F$15</f>
        <v>1.4999999999999999E-2</v>
      </c>
      <c r="C25" s="257">
        <f>+'MATRIZ INDICADORES FINACIEROS'!M12</f>
        <v>2.1828228056284312E-3</v>
      </c>
      <c r="D25" s="22">
        <f>+C25/B25</f>
        <v>0.14552152037522875</v>
      </c>
      <c r="E25" s="421" t="s">
        <v>927</v>
      </c>
      <c r="F25" s="422"/>
      <c r="G25" s="419" t="s">
        <v>53</v>
      </c>
      <c r="H25" s="419"/>
      <c r="I25" s="38" t="s">
        <v>57</v>
      </c>
      <c r="J25" s="261">
        <v>45838</v>
      </c>
      <c r="N25" s="106"/>
      <c r="O25" s="106">
        <f>C25/0.01</f>
        <v>0.21828228056284313</v>
      </c>
    </row>
    <row r="26" spans="1:19" s="17" customFormat="1" ht="69.599999999999994" customHeight="1" x14ac:dyDescent="0.2">
      <c r="A26" s="261" t="s">
        <v>904</v>
      </c>
      <c r="B26" s="95">
        <f>$F$15</f>
        <v>1.4999999999999999E-2</v>
      </c>
      <c r="C26" s="257">
        <f>+'MATRIZ INDICADORES FINACIEROS'!Q12</f>
        <v>2.8906839102989479E-4</v>
      </c>
      <c r="D26" s="22">
        <f>+C26/B26</f>
        <v>1.9271226068659653E-2</v>
      </c>
      <c r="E26" s="421" t="s">
        <v>928</v>
      </c>
      <c r="F26" s="422"/>
      <c r="G26" s="419" t="s">
        <v>53</v>
      </c>
      <c r="H26" s="419"/>
      <c r="I26" s="38" t="s">
        <v>57</v>
      </c>
      <c r="J26" s="261">
        <v>45930</v>
      </c>
      <c r="N26" s="106"/>
    </row>
    <row r="27" spans="1:19" s="17" customFormat="1" ht="69.95" customHeight="1" x14ac:dyDescent="0.2">
      <c r="A27" s="261" t="s">
        <v>905</v>
      </c>
      <c r="B27" s="95">
        <f t="shared" ref="B27" si="0">$F$15</f>
        <v>1.4999999999999999E-2</v>
      </c>
      <c r="C27" s="257">
        <f>'MATRIZ INDICADORES FINACIEROS'!U12</f>
        <v>8.5085050087010863E-4</v>
      </c>
      <c r="D27" s="22">
        <f>C27/B27</f>
        <v>5.6723366724673908E-2</v>
      </c>
      <c r="E27" s="421" t="s">
        <v>955</v>
      </c>
      <c r="F27" s="422"/>
      <c r="G27" s="419" t="s">
        <v>53</v>
      </c>
      <c r="H27" s="419"/>
      <c r="I27" s="38" t="s">
        <v>57</v>
      </c>
      <c r="J27" s="261">
        <v>46022</v>
      </c>
    </row>
    <row r="28" spans="1:19" ht="12.6" customHeight="1" thickBot="1" x14ac:dyDescent="0.25">
      <c r="N28" s="3"/>
      <c r="O28" s="3"/>
      <c r="P28" s="3"/>
      <c r="Q28" s="3"/>
      <c r="R28" s="3"/>
      <c r="S28" s="3"/>
    </row>
    <row r="29" spans="1:19" ht="24.6" customHeight="1" x14ac:dyDescent="0.2">
      <c r="A29" s="315"/>
      <c r="B29" s="318" t="s">
        <v>4</v>
      </c>
      <c r="C29" s="319"/>
      <c r="D29" s="319"/>
      <c r="E29" s="319"/>
      <c r="F29" s="319"/>
      <c r="G29" s="319"/>
      <c r="H29" s="320"/>
      <c r="I29" s="324" t="s">
        <v>882</v>
      </c>
      <c r="J29" s="325"/>
      <c r="K29" s="1" t="s">
        <v>6</v>
      </c>
      <c r="L29" s="1" t="s">
        <v>7</v>
      </c>
      <c r="M29" s="1" t="s">
        <v>8</v>
      </c>
      <c r="N29" s="3"/>
      <c r="O29" s="3"/>
      <c r="P29" s="3" t="s">
        <v>750</v>
      </c>
      <c r="Q29" s="3" t="s">
        <v>751</v>
      </c>
    </row>
    <row r="30" spans="1:19" ht="24.6" customHeight="1" x14ac:dyDescent="0.2">
      <c r="A30" s="316"/>
      <c r="B30" s="321"/>
      <c r="C30" s="322"/>
      <c r="D30" s="322"/>
      <c r="E30" s="322"/>
      <c r="F30" s="322"/>
      <c r="G30" s="322"/>
      <c r="H30" s="323"/>
      <c r="I30" s="326" t="s">
        <v>10</v>
      </c>
      <c r="J30" s="327"/>
      <c r="K30" s="1" t="s">
        <v>11</v>
      </c>
      <c r="L30" s="1"/>
      <c r="M30" s="1" t="s">
        <v>12</v>
      </c>
      <c r="N30" s="3">
        <v>51</v>
      </c>
      <c r="O30" s="3" t="s">
        <v>753</v>
      </c>
      <c r="P30" s="72">
        <v>2312894273</v>
      </c>
      <c r="Q30" s="72">
        <v>3651956337</v>
      </c>
    </row>
    <row r="31" spans="1:19" ht="24.6" customHeight="1" thickBot="1" x14ac:dyDescent="0.25">
      <c r="A31" s="317"/>
      <c r="B31" s="328" t="s">
        <v>14</v>
      </c>
      <c r="C31" s="329"/>
      <c r="D31" s="329"/>
      <c r="E31" s="329"/>
      <c r="F31" s="329"/>
      <c r="G31" s="329"/>
      <c r="H31" s="330"/>
      <c r="I31" s="308" t="s">
        <v>15</v>
      </c>
      <c r="J31" s="309"/>
      <c r="M31" s="1" t="s">
        <v>16</v>
      </c>
      <c r="N31" s="3">
        <v>52</v>
      </c>
      <c r="O31" s="3" t="s">
        <v>752</v>
      </c>
      <c r="P31" s="72">
        <v>940115476</v>
      </c>
      <c r="Q31" s="72">
        <v>1293529374</v>
      </c>
    </row>
    <row r="32" spans="1:19" ht="24.95" customHeight="1" thickBot="1" x14ac:dyDescent="0.25">
      <c r="A32" s="310" t="s">
        <v>49</v>
      </c>
      <c r="B32" s="311"/>
      <c r="C32" s="311"/>
      <c r="D32" s="311"/>
      <c r="E32" s="311"/>
      <c r="F32" s="311"/>
      <c r="G32" s="311"/>
      <c r="H32" s="311"/>
      <c r="I32" s="311"/>
      <c r="J32" s="312"/>
      <c r="N32" s="3">
        <v>6</v>
      </c>
      <c r="O32" s="3" t="s">
        <v>754</v>
      </c>
      <c r="P32" s="75">
        <f>6111905447-4059093515-626358426-697918426</f>
        <v>728535080</v>
      </c>
      <c r="Q32" s="75">
        <f>9431812646-6433275884-1046313980-868564622</f>
        <v>1083658160</v>
      </c>
    </row>
    <row r="33" spans="1:17" ht="24.95" customHeight="1" x14ac:dyDescent="0.2">
      <c r="A33" s="30"/>
      <c r="B33" s="23"/>
      <c r="C33" s="23"/>
      <c r="D33" s="23"/>
      <c r="E33" s="23"/>
      <c r="F33" s="23"/>
      <c r="G33" s="23"/>
      <c r="H33" s="23"/>
      <c r="I33" s="23"/>
      <c r="J33" s="24"/>
      <c r="N33" s="3"/>
      <c r="O33" s="3"/>
      <c r="P33" s="73">
        <f>+P32+P31</f>
        <v>1668650556</v>
      </c>
      <c r="Q33" s="73">
        <f>+Q32+Q31</f>
        <v>2377187534</v>
      </c>
    </row>
    <row r="34" spans="1:17" ht="24.95" customHeight="1" x14ac:dyDescent="0.2">
      <c r="A34" s="31"/>
      <c r="J34" s="20"/>
      <c r="N34" s="3"/>
      <c r="O34" s="3"/>
      <c r="P34" s="74">
        <f>+P33/P30</f>
        <v>0.72145561320260143</v>
      </c>
      <c r="Q34" s="74">
        <f>+Q33/Q30</f>
        <v>0.65093536576968114</v>
      </c>
    </row>
    <row r="35" spans="1:17" ht="24.95" customHeight="1" x14ac:dyDescent="0.2">
      <c r="A35" s="31"/>
      <c r="J35" s="20"/>
    </row>
    <row r="36" spans="1:17" ht="24.95" customHeight="1" x14ac:dyDescent="0.2">
      <c r="A36" s="31"/>
      <c r="J36" s="20"/>
    </row>
    <row r="37" spans="1:17" ht="24.95" customHeight="1" x14ac:dyDescent="0.2">
      <c r="A37" s="31"/>
      <c r="J37" s="20"/>
    </row>
    <row r="38" spans="1:17" ht="24.95" customHeight="1" x14ac:dyDescent="0.2">
      <c r="A38" s="31"/>
      <c r="J38" s="20"/>
    </row>
    <row r="39" spans="1:17" ht="24.95" customHeight="1" x14ac:dyDescent="0.2">
      <c r="A39" s="31"/>
      <c r="J39" s="20"/>
    </row>
    <row r="40" spans="1:17" ht="24.95" customHeight="1" x14ac:dyDescent="0.2">
      <c r="A40" s="31"/>
      <c r="J40" s="20"/>
    </row>
    <row r="41" spans="1:17" ht="24.95" customHeight="1" x14ac:dyDescent="0.2">
      <c r="A41" s="31"/>
      <c r="J41" s="20"/>
    </row>
    <row r="42" spans="1:17" x14ac:dyDescent="0.2">
      <c r="A42" s="31"/>
      <c r="J42" s="20"/>
    </row>
    <row r="43" spans="1:17" x14ac:dyDescent="0.2">
      <c r="A43" s="31"/>
      <c r="J43" s="20"/>
    </row>
    <row r="44" spans="1:17" x14ac:dyDescent="0.2">
      <c r="A44" s="31"/>
      <c r="J44" s="20"/>
    </row>
    <row r="45" spans="1:17" x14ac:dyDescent="0.2">
      <c r="A45" s="31"/>
      <c r="J45" s="20"/>
    </row>
    <row r="46" spans="1:17" x14ac:dyDescent="0.2">
      <c r="A46" s="31"/>
      <c r="J46" s="20"/>
    </row>
    <row r="47" spans="1:17" x14ac:dyDescent="0.2">
      <c r="A47" s="31"/>
      <c r="J47" s="20"/>
    </row>
    <row r="48" spans="1:17" x14ac:dyDescent="0.2">
      <c r="A48" s="31"/>
      <c r="J48" s="20"/>
    </row>
    <row r="49" spans="1:10" x14ac:dyDescent="0.2">
      <c r="A49" s="31"/>
      <c r="J49" s="20"/>
    </row>
    <row r="50" spans="1:10" x14ac:dyDescent="0.2">
      <c r="A50" s="31"/>
      <c r="J50" s="20"/>
    </row>
    <row r="51" spans="1:10" x14ac:dyDescent="0.2">
      <c r="A51" s="31"/>
      <c r="J51" s="20"/>
    </row>
    <row r="52" spans="1:10" x14ac:dyDescent="0.2">
      <c r="A52" s="31"/>
      <c r="J52" s="20"/>
    </row>
    <row r="53" spans="1:10" x14ac:dyDescent="0.2">
      <c r="A53" s="31"/>
      <c r="J53" s="20"/>
    </row>
    <row r="54" spans="1:10" x14ac:dyDescent="0.2">
      <c r="A54" s="31"/>
      <c r="J54" s="20"/>
    </row>
    <row r="55" spans="1:10" ht="13.5" thickBot="1" x14ac:dyDescent="0.25">
      <c r="A55" s="32"/>
      <c r="B55" s="25"/>
      <c r="C55" s="25"/>
      <c r="D55" s="25"/>
      <c r="E55" s="25"/>
      <c r="F55" s="25"/>
      <c r="G55" s="25"/>
      <c r="H55" s="25"/>
      <c r="I55" s="25"/>
      <c r="J55" s="26"/>
    </row>
  </sheetData>
  <mergeCells count="52">
    <mergeCell ref="B11:F11"/>
    <mergeCell ref="H11:J11"/>
    <mergeCell ref="A6:J6"/>
    <mergeCell ref="B7:H7"/>
    <mergeCell ref="B8:H8"/>
    <mergeCell ref="A9:J9"/>
    <mergeCell ref="B10:F10"/>
    <mergeCell ref="H10:J10"/>
    <mergeCell ref="A1:J1"/>
    <mergeCell ref="A2:A4"/>
    <mergeCell ref="B2:H3"/>
    <mergeCell ref="I2:J2"/>
    <mergeCell ref="I3:J3"/>
    <mergeCell ref="B4:H4"/>
    <mergeCell ref="I4:J4"/>
    <mergeCell ref="B12:F12"/>
    <mergeCell ref="H12:J12"/>
    <mergeCell ref="B13:F13"/>
    <mergeCell ref="H13:J13"/>
    <mergeCell ref="B14:F14"/>
    <mergeCell ref="H14:J14"/>
    <mergeCell ref="E26:F26"/>
    <mergeCell ref="G26:H26"/>
    <mergeCell ref="A15:A16"/>
    <mergeCell ref="B15:C16"/>
    <mergeCell ref="D15:E16"/>
    <mergeCell ref="F15:F16"/>
    <mergeCell ref="G15:G16"/>
    <mergeCell ref="A17:J17"/>
    <mergeCell ref="A18:J18"/>
    <mergeCell ref="A19:A21"/>
    <mergeCell ref="B19:H20"/>
    <mergeCell ref="I19:J19"/>
    <mergeCell ref="I20:J20"/>
    <mergeCell ref="B21:H21"/>
    <mergeCell ref="I21:J21"/>
    <mergeCell ref="A32:J32"/>
    <mergeCell ref="A22:J22"/>
    <mergeCell ref="E23:F23"/>
    <mergeCell ref="G23:H23"/>
    <mergeCell ref="E25:F25"/>
    <mergeCell ref="G25:H25"/>
    <mergeCell ref="A29:A31"/>
    <mergeCell ref="B29:H30"/>
    <mergeCell ref="I29:J29"/>
    <mergeCell ref="I30:J30"/>
    <mergeCell ref="B31:H31"/>
    <mergeCell ref="E24:F24"/>
    <mergeCell ref="G24:H24"/>
    <mergeCell ref="E27:F27"/>
    <mergeCell ref="G27:H27"/>
    <mergeCell ref="I31:J31"/>
  </mergeCells>
  <phoneticPr fontId="18" type="noConversion"/>
  <dataValidations count="3">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WVM25:WVM27 WLQ25:WLQ27 WBU25:WBU27 VRY25:VRY27 VIC25:VIC27 UYG25:UYG27 UOK25:UOK27 UEO25:UEO27 TUS25:TUS27 TKW25:TKW27 TBA25:TBA27 SRE25:SRE27 SHI25:SHI27 RXM25:RXM27 RNQ25:RNQ27 RDU25:RDU27 QTY25:QTY27 QKC25:QKC27 QAG25:QAG27 PQK25:PQK27 PGO25:PGO27 OWS25:OWS27 OMW25:OMW27 ODA25:ODA27 NTE25:NTE27 NJI25:NJI27 MZM25:MZM27 MPQ25:MPQ27 MFU25:MFU27 LVY25:LVY27 LMC25:LMC27 LCG25:LCG27 KSK25:KSK27 KIO25:KIO27 JYS25:JYS27 JOW25:JOW27 JFA25:JFA27 IVE25:IVE27 ILI25:ILI27 IBM25:IBM27 HRQ25:HRQ27 HHU25:HHU27 GXY25:GXY27 GOC25:GOC27 GEG25:GEG27 FUK25:FUK27 FKO25:FKO27 FAS25:FAS27 EQW25:EQW27 EHA25:EHA27 DXE25:DXE27 DNI25:DNI27 DDM25:DDM27 CTQ25:CTQ27 CJU25:CJU27 BZY25:BZY27 BQC25:BQC27 BGG25:BGG27 AWK25:AWK27 AMO25:AMO27 ACS25:ACS27 SW25:SW27 E24:E27"/>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Z91"/>
  <sheetViews>
    <sheetView topLeftCell="A31" zoomScale="80" zoomScaleNormal="80" workbookViewId="0">
      <selection activeCell="K30" sqref="K30:K32"/>
    </sheetView>
  </sheetViews>
  <sheetFormatPr baseColWidth="10" defaultRowHeight="12.75" x14ac:dyDescent="0.2"/>
  <cols>
    <col min="1" max="1" width="37.5703125" style="153" customWidth="1"/>
    <col min="2" max="2" width="22" style="153" customWidth="1"/>
    <col min="3" max="3" width="25.28515625" style="153" customWidth="1"/>
    <col min="4" max="4" width="21.140625" style="153" customWidth="1"/>
    <col min="5" max="5" width="21.140625" style="181" customWidth="1"/>
    <col min="6" max="6" width="11.42578125" style="153" customWidth="1"/>
    <col min="7" max="7" width="48.28515625" style="153" customWidth="1"/>
    <col min="8" max="8" width="24.28515625" style="153" customWidth="1"/>
    <col min="9" max="9" width="19.5703125" style="153" customWidth="1"/>
    <col min="10" max="10" width="30" style="153" customWidth="1"/>
    <col min="11" max="11" width="26.42578125" style="153" customWidth="1"/>
    <col min="12" max="13" width="20.140625" style="153" bestFit="1" customWidth="1"/>
    <col min="14" max="14" width="21.7109375" style="153" bestFit="1" customWidth="1"/>
    <col min="15" max="15" width="22" style="153" bestFit="1" customWidth="1"/>
    <col min="16" max="16" width="21.28515625" style="153" bestFit="1" customWidth="1"/>
    <col min="17" max="18" width="21.28515625" style="153" customWidth="1"/>
    <col min="19" max="21" width="20.5703125" style="153" bestFit="1" customWidth="1"/>
    <col min="22" max="22" width="22.7109375" style="153" customWidth="1"/>
    <col min="23" max="23" width="20.5703125" style="153" customWidth="1"/>
    <col min="24" max="26" width="17.28515625" style="153" bestFit="1" customWidth="1"/>
    <col min="27" max="260" width="11.5703125" style="153"/>
    <col min="261" max="261" width="20.5703125" style="153" customWidth="1"/>
    <col min="262" max="265" width="11.42578125" style="153" customWidth="1"/>
    <col min="266" max="266" width="21.140625" style="153" customWidth="1"/>
    <col min="267" max="267" width="20.85546875" style="153" customWidth="1"/>
    <col min="268" max="268" width="19.5703125" style="153" customWidth="1"/>
    <col min="269" max="270" width="21.5703125" style="153" customWidth="1"/>
    <col min="271" max="273" width="0" style="153" hidden="1" customWidth="1"/>
    <col min="274" max="516" width="11.5703125" style="153"/>
    <col min="517" max="517" width="20.5703125" style="153" customWidth="1"/>
    <col min="518" max="521" width="11.42578125" style="153" customWidth="1"/>
    <col min="522" max="522" width="21.140625" style="153" customWidth="1"/>
    <col min="523" max="523" width="20.85546875" style="153" customWidth="1"/>
    <col min="524" max="524" width="19.5703125" style="153" customWidth="1"/>
    <col min="525" max="526" width="21.5703125" style="153" customWidth="1"/>
    <col min="527" max="529" width="0" style="153" hidden="1" customWidth="1"/>
    <col min="530" max="772" width="11.5703125" style="153"/>
    <col min="773" max="773" width="20.5703125" style="153" customWidth="1"/>
    <col min="774" max="777" width="11.42578125" style="153" customWidth="1"/>
    <col min="778" max="778" width="21.140625" style="153" customWidth="1"/>
    <col min="779" max="779" width="20.85546875" style="153" customWidth="1"/>
    <col min="780" max="780" width="19.5703125" style="153" customWidth="1"/>
    <col min="781" max="782" width="21.5703125" style="153" customWidth="1"/>
    <col min="783" max="785" width="0" style="153" hidden="1" customWidth="1"/>
    <col min="786" max="1028" width="11.5703125" style="153"/>
    <col min="1029" max="1029" width="20.5703125" style="153" customWidth="1"/>
    <col min="1030" max="1033" width="11.42578125" style="153" customWidth="1"/>
    <col min="1034" max="1034" width="21.140625" style="153" customWidth="1"/>
    <col min="1035" max="1035" width="20.85546875" style="153" customWidth="1"/>
    <col min="1036" max="1036" width="19.5703125" style="153" customWidth="1"/>
    <col min="1037" max="1038" width="21.5703125" style="153" customWidth="1"/>
    <col min="1039" max="1041" width="0" style="153" hidden="1" customWidth="1"/>
    <col min="1042" max="1284" width="11.5703125" style="153"/>
    <col min="1285" max="1285" width="20.5703125" style="153" customWidth="1"/>
    <col min="1286" max="1289" width="11.42578125" style="153" customWidth="1"/>
    <col min="1290" max="1290" width="21.140625" style="153" customWidth="1"/>
    <col min="1291" max="1291" width="20.85546875" style="153" customWidth="1"/>
    <col min="1292" max="1292" width="19.5703125" style="153" customWidth="1"/>
    <col min="1293" max="1294" width="21.5703125" style="153" customWidth="1"/>
    <col min="1295" max="1297" width="0" style="153" hidden="1" customWidth="1"/>
    <col min="1298" max="1540" width="11.5703125" style="153"/>
    <col min="1541" max="1541" width="20.5703125" style="153" customWidth="1"/>
    <col min="1542" max="1545" width="11.42578125" style="153" customWidth="1"/>
    <col min="1546" max="1546" width="21.140625" style="153" customWidth="1"/>
    <col min="1547" max="1547" width="20.85546875" style="153" customWidth="1"/>
    <col min="1548" max="1548" width="19.5703125" style="153" customWidth="1"/>
    <col min="1549" max="1550" width="21.5703125" style="153" customWidth="1"/>
    <col min="1551" max="1553" width="0" style="153" hidden="1" customWidth="1"/>
    <col min="1554" max="1796" width="11.5703125" style="153"/>
    <col min="1797" max="1797" width="20.5703125" style="153" customWidth="1"/>
    <col min="1798" max="1801" width="11.42578125" style="153" customWidth="1"/>
    <col min="1802" max="1802" width="21.140625" style="153" customWidth="1"/>
    <col min="1803" max="1803" width="20.85546875" style="153" customWidth="1"/>
    <col min="1804" max="1804" width="19.5703125" style="153" customWidth="1"/>
    <col min="1805" max="1806" width="21.5703125" style="153" customWidth="1"/>
    <col min="1807" max="1809" width="0" style="153" hidden="1" customWidth="1"/>
    <col min="1810" max="2052" width="11.5703125" style="153"/>
    <col min="2053" max="2053" width="20.5703125" style="153" customWidth="1"/>
    <col min="2054" max="2057" width="11.42578125" style="153" customWidth="1"/>
    <col min="2058" max="2058" width="21.140625" style="153" customWidth="1"/>
    <col min="2059" max="2059" width="20.85546875" style="153" customWidth="1"/>
    <col min="2060" max="2060" width="19.5703125" style="153" customWidth="1"/>
    <col min="2061" max="2062" width="21.5703125" style="153" customWidth="1"/>
    <col min="2063" max="2065" width="0" style="153" hidden="1" customWidth="1"/>
    <col min="2066" max="2308" width="11.5703125" style="153"/>
    <col min="2309" max="2309" width="20.5703125" style="153" customWidth="1"/>
    <col min="2310" max="2313" width="11.42578125" style="153" customWidth="1"/>
    <col min="2314" max="2314" width="21.140625" style="153" customWidth="1"/>
    <col min="2315" max="2315" width="20.85546875" style="153" customWidth="1"/>
    <col min="2316" max="2316" width="19.5703125" style="153" customWidth="1"/>
    <col min="2317" max="2318" width="21.5703125" style="153" customWidth="1"/>
    <col min="2319" max="2321" width="0" style="153" hidden="1" customWidth="1"/>
    <col min="2322" max="2564" width="11.5703125" style="153"/>
    <col min="2565" max="2565" width="20.5703125" style="153" customWidth="1"/>
    <col min="2566" max="2569" width="11.42578125" style="153" customWidth="1"/>
    <col min="2570" max="2570" width="21.140625" style="153" customWidth="1"/>
    <col min="2571" max="2571" width="20.85546875" style="153" customWidth="1"/>
    <col min="2572" max="2572" width="19.5703125" style="153" customWidth="1"/>
    <col min="2573" max="2574" width="21.5703125" style="153" customWidth="1"/>
    <col min="2575" max="2577" width="0" style="153" hidden="1" customWidth="1"/>
    <col min="2578" max="2820" width="11.5703125" style="153"/>
    <col min="2821" max="2821" width="20.5703125" style="153" customWidth="1"/>
    <col min="2822" max="2825" width="11.42578125" style="153" customWidth="1"/>
    <col min="2826" max="2826" width="21.140625" style="153" customWidth="1"/>
    <col min="2827" max="2827" width="20.85546875" style="153" customWidth="1"/>
    <col min="2828" max="2828" width="19.5703125" style="153" customWidth="1"/>
    <col min="2829" max="2830" width="21.5703125" style="153" customWidth="1"/>
    <col min="2831" max="2833" width="0" style="153" hidden="1" customWidth="1"/>
    <col min="2834" max="3076" width="11.5703125" style="153"/>
    <col min="3077" max="3077" width="20.5703125" style="153" customWidth="1"/>
    <col min="3078" max="3081" width="11.42578125" style="153" customWidth="1"/>
    <col min="3082" max="3082" width="21.140625" style="153" customWidth="1"/>
    <col min="3083" max="3083" width="20.85546875" style="153" customWidth="1"/>
    <col min="3084" max="3084" width="19.5703125" style="153" customWidth="1"/>
    <col min="3085" max="3086" width="21.5703125" style="153" customWidth="1"/>
    <col min="3087" max="3089" width="0" style="153" hidden="1" customWidth="1"/>
    <col min="3090" max="3332" width="11.5703125" style="153"/>
    <col min="3333" max="3333" width="20.5703125" style="153" customWidth="1"/>
    <col min="3334" max="3337" width="11.42578125" style="153" customWidth="1"/>
    <col min="3338" max="3338" width="21.140625" style="153" customWidth="1"/>
    <col min="3339" max="3339" width="20.85546875" style="153" customWidth="1"/>
    <col min="3340" max="3340" width="19.5703125" style="153" customWidth="1"/>
    <col min="3341" max="3342" width="21.5703125" style="153" customWidth="1"/>
    <col min="3343" max="3345" width="0" style="153" hidden="1" customWidth="1"/>
    <col min="3346" max="3588" width="11.5703125" style="153"/>
    <col min="3589" max="3589" width="20.5703125" style="153" customWidth="1"/>
    <col min="3590" max="3593" width="11.42578125" style="153" customWidth="1"/>
    <col min="3594" max="3594" width="21.140625" style="153" customWidth="1"/>
    <col min="3595" max="3595" width="20.85546875" style="153" customWidth="1"/>
    <col min="3596" max="3596" width="19.5703125" style="153" customWidth="1"/>
    <col min="3597" max="3598" width="21.5703125" style="153" customWidth="1"/>
    <col min="3599" max="3601" width="0" style="153" hidden="1" customWidth="1"/>
    <col min="3602" max="3844" width="11.5703125" style="153"/>
    <col min="3845" max="3845" width="20.5703125" style="153" customWidth="1"/>
    <col min="3846" max="3849" width="11.42578125" style="153" customWidth="1"/>
    <col min="3850" max="3850" width="21.140625" style="153" customWidth="1"/>
    <col min="3851" max="3851" width="20.85546875" style="153" customWidth="1"/>
    <col min="3852" max="3852" width="19.5703125" style="153" customWidth="1"/>
    <col min="3853" max="3854" width="21.5703125" style="153" customWidth="1"/>
    <col min="3855" max="3857" width="0" style="153" hidden="1" customWidth="1"/>
    <col min="3858" max="4100" width="11.5703125" style="153"/>
    <col min="4101" max="4101" width="20.5703125" style="153" customWidth="1"/>
    <col min="4102" max="4105" width="11.42578125" style="153" customWidth="1"/>
    <col min="4106" max="4106" width="21.140625" style="153" customWidth="1"/>
    <col min="4107" max="4107" width="20.85546875" style="153" customWidth="1"/>
    <col min="4108" max="4108" width="19.5703125" style="153" customWidth="1"/>
    <col min="4109" max="4110" width="21.5703125" style="153" customWidth="1"/>
    <col min="4111" max="4113" width="0" style="153" hidden="1" customWidth="1"/>
    <col min="4114" max="4356" width="11.5703125" style="153"/>
    <col min="4357" max="4357" width="20.5703125" style="153" customWidth="1"/>
    <col min="4358" max="4361" width="11.42578125" style="153" customWidth="1"/>
    <col min="4362" max="4362" width="21.140625" style="153" customWidth="1"/>
    <col min="4363" max="4363" width="20.85546875" style="153" customWidth="1"/>
    <col min="4364" max="4364" width="19.5703125" style="153" customWidth="1"/>
    <col min="4365" max="4366" width="21.5703125" style="153" customWidth="1"/>
    <col min="4367" max="4369" width="0" style="153" hidden="1" customWidth="1"/>
    <col min="4370" max="4612" width="11.5703125" style="153"/>
    <col min="4613" max="4613" width="20.5703125" style="153" customWidth="1"/>
    <col min="4614" max="4617" width="11.42578125" style="153" customWidth="1"/>
    <col min="4618" max="4618" width="21.140625" style="153" customWidth="1"/>
    <col min="4619" max="4619" width="20.85546875" style="153" customWidth="1"/>
    <col min="4620" max="4620" width="19.5703125" style="153" customWidth="1"/>
    <col min="4621" max="4622" width="21.5703125" style="153" customWidth="1"/>
    <col min="4623" max="4625" width="0" style="153" hidden="1" customWidth="1"/>
    <col min="4626" max="4868" width="11.5703125" style="153"/>
    <col min="4869" max="4869" width="20.5703125" style="153" customWidth="1"/>
    <col min="4870" max="4873" width="11.42578125" style="153" customWidth="1"/>
    <col min="4874" max="4874" width="21.140625" style="153" customWidth="1"/>
    <col min="4875" max="4875" width="20.85546875" style="153" customWidth="1"/>
    <col min="4876" max="4876" width="19.5703125" style="153" customWidth="1"/>
    <col min="4877" max="4878" width="21.5703125" style="153" customWidth="1"/>
    <col min="4879" max="4881" width="0" style="153" hidden="1" customWidth="1"/>
    <col min="4882" max="5124" width="11.5703125" style="153"/>
    <col min="5125" max="5125" width="20.5703125" style="153" customWidth="1"/>
    <col min="5126" max="5129" width="11.42578125" style="153" customWidth="1"/>
    <col min="5130" max="5130" width="21.140625" style="153" customWidth="1"/>
    <col min="5131" max="5131" width="20.85546875" style="153" customWidth="1"/>
    <col min="5132" max="5132" width="19.5703125" style="153" customWidth="1"/>
    <col min="5133" max="5134" width="21.5703125" style="153" customWidth="1"/>
    <col min="5135" max="5137" width="0" style="153" hidden="1" customWidth="1"/>
    <col min="5138" max="5380" width="11.5703125" style="153"/>
    <col min="5381" max="5381" width="20.5703125" style="153" customWidth="1"/>
    <col min="5382" max="5385" width="11.42578125" style="153" customWidth="1"/>
    <col min="5386" max="5386" width="21.140625" style="153" customWidth="1"/>
    <col min="5387" max="5387" width="20.85546875" style="153" customWidth="1"/>
    <col min="5388" max="5388" width="19.5703125" style="153" customWidth="1"/>
    <col min="5389" max="5390" width="21.5703125" style="153" customWidth="1"/>
    <col min="5391" max="5393" width="0" style="153" hidden="1" customWidth="1"/>
    <col min="5394" max="5636" width="11.5703125" style="153"/>
    <col min="5637" max="5637" width="20.5703125" style="153" customWidth="1"/>
    <col min="5638" max="5641" width="11.42578125" style="153" customWidth="1"/>
    <col min="5642" max="5642" width="21.140625" style="153" customWidth="1"/>
    <col min="5643" max="5643" width="20.85546875" style="153" customWidth="1"/>
    <col min="5644" max="5644" width="19.5703125" style="153" customWidth="1"/>
    <col min="5645" max="5646" width="21.5703125" style="153" customWidth="1"/>
    <col min="5647" max="5649" width="0" style="153" hidden="1" customWidth="1"/>
    <col min="5650" max="5892" width="11.5703125" style="153"/>
    <col min="5893" max="5893" width="20.5703125" style="153" customWidth="1"/>
    <col min="5894" max="5897" width="11.42578125" style="153" customWidth="1"/>
    <col min="5898" max="5898" width="21.140625" style="153" customWidth="1"/>
    <col min="5899" max="5899" width="20.85546875" style="153" customWidth="1"/>
    <col min="5900" max="5900" width="19.5703125" style="153" customWidth="1"/>
    <col min="5901" max="5902" width="21.5703125" style="153" customWidth="1"/>
    <col min="5903" max="5905" width="0" style="153" hidden="1" customWidth="1"/>
    <col min="5906" max="6148" width="11.5703125" style="153"/>
    <col min="6149" max="6149" width="20.5703125" style="153" customWidth="1"/>
    <col min="6150" max="6153" width="11.42578125" style="153" customWidth="1"/>
    <col min="6154" max="6154" width="21.140625" style="153" customWidth="1"/>
    <col min="6155" max="6155" width="20.85546875" style="153" customWidth="1"/>
    <col min="6156" max="6156" width="19.5703125" style="153" customWidth="1"/>
    <col min="6157" max="6158" width="21.5703125" style="153" customWidth="1"/>
    <col min="6159" max="6161" width="0" style="153" hidden="1" customWidth="1"/>
    <col min="6162" max="6404" width="11.5703125" style="153"/>
    <col min="6405" max="6405" width="20.5703125" style="153" customWidth="1"/>
    <col min="6406" max="6409" width="11.42578125" style="153" customWidth="1"/>
    <col min="6410" max="6410" width="21.140625" style="153" customWidth="1"/>
    <col min="6411" max="6411" width="20.85546875" style="153" customWidth="1"/>
    <col min="6412" max="6412" width="19.5703125" style="153" customWidth="1"/>
    <col min="6413" max="6414" width="21.5703125" style="153" customWidth="1"/>
    <col min="6415" max="6417" width="0" style="153" hidden="1" customWidth="1"/>
    <col min="6418" max="6660" width="11.5703125" style="153"/>
    <col min="6661" max="6661" width="20.5703125" style="153" customWidth="1"/>
    <col min="6662" max="6665" width="11.42578125" style="153" customWidth="1"/>
    <col min="6666" max="6666" width="21.140625" style="153" customWidth="1"/>
    <col min="6667" max="6667" width="20.85546875" style="153" customWidth="1"/>
    <col min="6668" max="6668" width="19.5703125" style="153" customWidth="1"/>
    <col min="6669" max="6670" width="21.5703125" style="153" customWidth="1"/>
    <col min="6671" max="6673" width="0" style="153" hidden="1" customWidth="1"/>
    <col min="6674" max="6916" width="11.5703125" style="153"/>
    <col min="6917" max="6917" width="20.5703125" style="153" customWidth="1"/>
    <col min="6918" max="6921" width="11.42578125" style="153" customWidth="1"/>
    <col min="6922" max="6922" width="21.140625" style="153" customWidth="1"/>
    <col min="6923" max="6923" width="20.85546875" style="153" customWidth="1"/>
    <col min="6924" max="6924" width="19.5703125" style="153" customWidth="1"/>
    <col min="6925" max="6926" width="21.5703125" style="153" customWidth="1"/>
    <col min="6927" max="6929" width="0" style="153" hidden="1" customWidth="1"/>
    <col min="6930" max="7172" width="11.5703125" style="153"/>
    <col min="7173" max="7173" width="20.5703125" style="153" customWidth="1"/>
    <col min="7174" max="7177" width="11.42578125" style="153" customWidth="1"/>
    <col min="7178" max="7178" width="21.140625" style="153" customWidth="1"/>
    <col min="7179" max="7179" width="20.85546875" style="153" customWidth="1"/>
    <col min="7180" max="7180" width="19.5703125" style="153" customWidth="1"/>
    <col min="7181" max="7182" width="21.5703125" style="153" customWidth="1"/>
    <col min="7183" max="7185" width="0" style="153" hidden="1" customWidth="1"/>
    <col min="7186" max="7428" width="11.5703125" style="153"/>
    <col min="7429" max="7429" width="20.5703125" style="153" customWidth="1"/>
    <col min="7430" max="7433" width="11.42578125" style="153" customWidth="1"/>
    <col min="7434" max="7434" width="21.140625" style="153" customWidth="1"/>
    <col min="7435" max="7435" width="20.85546875" style="153" customWidth="1"/>
    <col min="7436" max="7436" width="19.5703125" style="153" customWidth="1"/>
    <col min="7437" max="7438" width="21.5703125" style="153" customWidth="1"/>
    <col min="7439" max="7441" width="0" style="153" hidden="1" customWidth="1"/>
    <col min="7442" max="7684" width="11.5703125" style="153"/>
    <col min="7685" max="7685" width="20.5703125" style="153" customWidth="1"/>
    <col min="7686" max="7689" width="11.42578125" style="153" customWidth="1"/>
    <col min="7690" max="7690" width="21.140625" style="153" customWidth="1"/>
    <col min="7691" max="7691" width="20.85546875" style="153" customWidth="1"/>
    <col min="7692" max="7692" width="19.5703125" style="153" customWidth="1"/>
    <col min="7693" max="7694" width="21.5703125" style="153" customWidth="1"/>
    <col min="7695" max="7697" width="0" style="153" hidden="1" customWidth="1"/>
    <col min="7698" max="7940" width="11.5703125" style="153"/>
    <col min="7941" max="7941" width="20.5703125" style="153" customWidth="1"/>
    <col min="7942" max="7945" width="11.42578125" style="153" customWidth="1"/>
    <col min="7946" max="7946" width="21.140625" style="153" customWidth="1"/>
    <col min="7947" max="7947" width="20.85546875" style="153" customWidth="1"/>
    <col min="7948" max="7948" width="19.5703125" style="153" customWidth="1"/>
    <col min="7949" max="7950" width="21.5703125" style="153" customWidth="1"/>
    <col min="7951" max="7953" width="0" style="153" hidden="1" customWidth="1"/>
    <col min="7954" max="8196" width="11.5703125" style="153"/>
    <col min="8197" max="8197" width="20.5703125" style="153" customWidth="1"/>
    <col min="8198" max="8201" width="11.42578125" style="153" customWidth="1"/>
    <col min="8202" max="8202" width="21.140625" style="153" customWidth="1"/>
    <col min="8203" max="8203" width="20.85546875" style="153" customWidth="1"/>
    <col min="8204" max="8204" width="19.5703125" style="153" customWidth="1"/>
    <col min="8205" max="8206" width="21.5703125" style="153" customWidth="1"/>
    <col min="8207" max="8209" width="0" style="153" hidden="1" customWidth="1"/>
    <col min="8210" max="8452" width="11.5703125" style="153"/>
    <col min="8453" max="8453" width="20.5703125" style="153" customWidth="1"/>
    <col min="8454" max="8457" width="11.42578125" style="153" customWidth="1"/>
    <col min="8458" max="8458" width="21.140625" style="153" customWidth="1"/>
    <col min="8459" max="8459" width="20.85546875" style="153" customWidth="1"/>
    <col min="8460" max="8460" width="19.5703125" style="153" customWidth="1"/>
    <col min="8461" max="8462" width="21.5703125" style="153" customWidth="1"/>
    <col min="8463" max="8465" width="0" style="153" hidden="1" customWidth="1"/>
    <col min="8466" max="8708" width="11.5703125" style="153"/>
    <col min="8709" max="8709" width="20.5703125" style="153" customWidth="1"/>
    <col min="8710" max="8713" width="11.42578125" style="153" customWidth="1"/>
    <col min="8714" max="8714" width="21.140625" style="153" customWidth="1"/>
    <col min="8715" max="8715" width="20.85546875" style="153" customWidth="1"/>
    <col min="8716" max="8716" width="19.5703125" style="153" customWidth="1"/>
    <col min="8717" max="8718" width="21.5703125" style="153" customWidth="1"/>
    <col min="8719" max="8721" width="0" style="153" hidden="1" customWidth="1"/>
    <col min="8722" max="8964" width="11.5703125" style="153"/>
    <col min="8965" max="8965" width="20.5703125" style="153" customWidth="1"/>
    <col min="8966" max="8969" width="11.42578125" style="153" customWidth="1"/>
    <col min="8970" max="8970" width="21.140625" style="153" customWidth="1"/>
    <col min="8971" max="8971" width="20.85546875" style="153" customWidth="1"/>
    <col min="8972" max="8972" width="19.5703125" style="153" customWidth="1"/>
    <col min="8973" max="8974" width="21.5703125" style="153" customWidth="1"/>
    <col min="8975" max="8977" width="0" style="153" hidden="1" customWidth="1"/>
    <col min="8978" max="9220" width="11.5703125" style="153"/>
    <col min="9221" max="9221" width="20.5703125" style="153" customWidth="1"/>
    <col min="9222" max="9225" width="11.42578125" style="153" customWidth="1"/>
    <col min="9226" max="9226" width="21.140625" style="153" customWidth="1"/>
    <col min="9227" max="9227" width="20.85546875" style="153" customWidth="1"/>
    <col min="9228" max="9228" width="19.5703125" style="153" customWidth="1"/>
    <col min="9229" max="9230" width="21.5703125" style="153" customWidth="1"/>
    <col min="9231" max="9233" width="0" style="153" hidden="1" customWidth="1"/>
    <col min="9234" max="9476" width="11.5703125" style="153"/>
    <col min="9477" max="9477" width="20.5703125" style="153" customWidth="1"/>
    <col min="9478" max="9481" width="11.42578125" style="153" customWidth="1"/>
    <col min="9482" max="9482" width="21.140625" style="153" customWidth="1"/>
    <col min="9483" max="9483" width="20.85546875" style="153" customWidth="1"/>
    <col min="9484" max="9484" width="19.5703125" style="153" customWidth="1"/>
    <col min="9485" max="9486" width="21.5703125" style="153" customWidth="1"/>
    <col min="9487" max="9489" width="0" style="153" hidden="1" customWidth="1"/>
    <col min="9490" max="9732" width="11.5703125" style="153"/>
    <col min="9733" max="9733" width="20.5703125" style="153" customWidth="1"/>
    <col min="9734" max="9737" width="11.42578125" style="153" customWidth="1"/>
    <col min="9738" max="9738" width="21.140625" style="153" customWidth="1"/>
    <col min="9739" max="9739" width="20.85546875" style="153" customWidth="1"/>
    <col min="9740" max="9740" width="19.5703125" style="153" customWidth="1"/>
    <col min="9741" max="9742" width="21.5703125" style="153" customWidth="1"/>
    <col min="9743" max="9745" width="0" style="153" hidden="1" customWidth="1"/>
    <col min="9746" max="9988" width="11.5703125" style="153"/>
    <col min="9989" max="9989" width="20.5703125" style="153" customWidth="1"/>
    <col min="9990" max="9993" width="11.42578125" style="153" customWidth="1"/>
    <col min="9994" max="9994" width="21.140625" style="153" customWidth="1"/>
    <col min="9995" max="9995" width="20.85546875" style="153" customWidth="1"/>
    <col min="9996" max="9996" width="19.5703125" style="153" customWidth="1"/>
    <col min="9997" max="9998" width="21.5703125" style="153" customWidth="1"/>
    <col min="9999" max="10001" width="0" style="153" hidden="1" customWidth="1"/>
    <col min="10002" max="10244" width="11.5703125" style="153"/>
    <col min="10245" max="10245" width="20.5703125" style="153" customWidth="1"/>
    <col min="10246" max="10249" width="11.42578125" style="153" customWidth="1"/>
    <col min="10250" max="10250" width="21.140625" style="153" customWidth="1"/>
    <col min="10251" max="10251" width="20.85546875" style="153" customWidth="1"/>
    <col min="10252" max="10252" width="19.5703125" style="153" customWidth="1"/>
    <col min="10253" max="10254" width="21.5703125" style="153" customWidth="1"/>
    <col min="10255" max="10257" width="0" style="153" hidden="1" customWidth="1"/>
    <col min="10258" max="10500" width="11.5703125" style="153"/>
    <col min="10501" max="10501" width="20.5703125" style="153" customWidth="1"/>
    <col min="10502" max="10505" width="11.42578125" style="153" customWidth="1"/>
    <col min="10506" max="10506" width="21.140625" style="153" customWidth="1"/>
    <col min="10507" max="10507" width="20.85546875" style="153" customWidth="1"/>
    <col min="10508" max="10508" width="19.5703125" style="153" customWidth="1"/>
    <col min="10509" max="10510" width="21.5703125" style="153" customWidth="1"/>
    <col min="10511" max="10513" width="0" style="153" hidden="1" customWidth="1"/>
    <col min="10514" max="10756" width="11.5703125" style="153"/>
    <col min="10757" max="10757" width="20.5703125" style="153" customWidth="1"/>
    <col min="10758" max="10761" width="11.42578125" style="153" customWidth="1"/>
    <col min="10762" max="10762" width="21.140625" style="153" customWidth="1"/>
    <col min="10763" max="10763" width="20.85546875" style="153" customWidth="1"/>
    <col min="10764" max="10764" width="19.5703125" style="153" customWidth="1"/>
    <col min="10765" max="10766" width="21.5703125" style="153" customWidth="1"/>
    <col min="10767" max="10769" width="0" style="153" hidden="1" customWidth="1"/>
    <col min="10770" max="11012" width="11.5703125" style="153"/>
    <col min="11013" max="11013" width="20.5703125" style="153" customWidth="1"/>
    <col min="11014" max="11017" width="11.42578125" style="153" customWidth="1"/>
    <col min="11018" max="11018" width="21.140625" style="153" customWidth="1"/>
    <col min="11019" max="11019" width="20.85546875" style="153" customWidth="1"/>
    <col min="11020" max="11020" width="19.5703125" style="153" customWidth="1"/>
    <col min="11021" max="11022" width="21.5703125" style="153" customWidth="1"/>
    <col min="11023" max="11025" width="0" style="153" hidden="1" customWidth="1"/>
    <col min="11026" max="11268" width="11.5703125" style="153"/>
    <col min="11269" max="11269" width="20.5703125" style="153" customWidth="1"/>
    <col min="11270" max="11273" width="11.42578125" style="153" customWidth="1"/>
    <col min="11274" max="11274" width="21.140625" style="153" customWidth="1"/>
    <col min="11275" max="11275" width="20.85546875" style="153" customWidth="1"/>
    <col min="11276" max="11276" width="19.5703125" style="153" customWidth="1"/>
    <col min="11277" max="11278" width="21.5703125" style="153" customWidth="1"/>
    <col min="11279" max="11281" width="0" style="153" hidden="1" customWidth="1"/>
    <col min="11282" max="11524" width="11.5703125" style="153"/>
    <col min="11525" max="11525" width="20.5703125" style="153" customWidth="1"/>
    <col min="11526" max="11529" width="11.42578125" style="153" customWidth="1"/>
    <col min="11530" max="11530" width="21.140625" style="153" customWidth="1"/>
    <col min="11531" max="11531" width="20.85546875" style="153" customWidth="1"/>
    <col min="11532" max="11532" width="19.5703125" style="153" customWidth="1"/>
    <col min="11533" max="11534" width="21.5703125" style="153" customWidth="1"/>
    <col min="11535" max="11537" width="0" style="153" hidden="1" customWidth="1"/>
    <col min="11538" max="11780" width="11.5703125" style="153"/>
    <col min="11781" max="11781" width="20.5703125" style="153" customWidth="1"/>
    <col min="11782" max="11785" width="11.42578125" style="153" customWidth="1"/>
    <col min="11786" max="11786" width="21.140625" style="153" customWidth="1"/>
    <col min="11787" max="11787" width="20.85546875" style="153" customWidth="1"/>
    <col min="11788" max="11788" width="19.5703125" style="153" customWidth="1"/>
    <col min="11789" max="11790" width="21.5703125" style="153" customWidth="1"/>
    <col min="11791" max="11793" width="0" style="153" hidden="1" customWidth="1"/>
    <col min="11794" max="12036" width="11.5703125" style="153"/>
    <col min="12037" max="12037" width="20.5703125" style="153" customWidth="1"/>
    <col min="12038" max="12041" width="11.42578125" style="153" customWidth="1"/>
    <col min="12042" max="12042" width="21.140625" style="153" customWidth="1"/>
    <col min="12043" max="12043" width="20.85546875" style="153" customWidth="1"/>
    <col min="12044" max="12044" width="19.5703125" style="153" customWidth="1"/>
    <col min="12045" max="12046" width="21.5703125" style="153" customWidth="1"/>
    <col min="12047" max="12049" width="0" style="153" hidden="1" customWidth="1"/>
    <col min="12050" max="12292" width="11.5703125" style="153"/>
    <col min="12293" max="12293" width="20.5703125" style="153" customWidth="1"/>
    <col min="12294" max="12297" width="11.42578125" style="153" customWidth="1"/>
    <col min="12298" max="12298" width="21.140625" style="153" customWidth="1"/>
    <col min="12299" max="12299" width="20.85546875" style="153" customWidth="1"/>
    <col min="12300" max="12300" width="19.5703125" style="153" customWidth="1"/>
    <col min="12301" max="12302" width="21.5703125" style="153" customWidth="1"/>
    <col min="12303" max="12305" width="0" style="153" hidden="1" customWidth="1"/>
    <col min="12306" max="12548" width="11.5703125" style="153"/>
    <col min="12549" max="12549" width="20.5703125" style="153" customWidth="1"/>
    <col min="12550" max="12553" width="11.42578125" style="153" customWidth="1"/>
    <col min="12554" max="12554" width="21.140625" style="153" customWidth="1"/>
    <col min="12555" max="12555" width="20.85546875" style="153" customWidth="1"/>
    <col min="12556" max="12556" width="19.5703125" style="153" customWidth="1"/>
    <col min="12557" max="12558" width="21.5703125" style="153" customWidth="1"/>
    <col min="12559" max="12561" width="0" style="153" hidden="1" customWidth="1"/>
    <col min="12562" max="12804" width="11.5703125" style="153"/>
    <col min="12805" max="12805" width="20.5703125" style="153" customWidth="1"/>
    <col min="12806" max="12809" width="11.42578125" style="153" customWidth="1"/>
    <col min="12810" max="12810" width="21.140625" style="153" customWidth="1"/>
    <col min="12811" max="12811" width="20.85546875" style="153" customWidth="1"/>
    <col min="12812" max="12812" width="19.5703125" style="153" customWidth="1"/>
    <col min="12813" max="12814" width="21.5703125" style="153" customWidth="1"/>
    <col min="12815" max="12817" width="0" style="153" hidden="1" customWidth="1"/>
    <col min="12818" max="13060" width="11.5703125" style="153"/>
    <col min="13061" max="13061" width="20.5703125" style="153" customWidth="1"/>
    <col min="13062" max="13065" width="11.42578125" style="153" customWidth="1"/>
    <col min="13066" max="13066" width="21.140625" style="153" customWidth="1"/>
    <col min="13067" max="13067" width="20.85546875" style="153" customWidth="1"/>
    <col min="13068" max="13068" width="19.5703125" style="153" customWidth="1"/>
    <col min="13069" max="13070" width="21.5703125" style="153" customWidth="1"/>
    <col min="13071" max="13073" width="0" style="153" hidden="1" customWidth="1"/>
    <col min="13074" max="13316" width="11.5703125" style="153"/>
    <col min="13317" max="13317" width="20.5703125" style="153" customWidth="1"/>
    <col min="13318" max="13321" width="11.42578125" style="153" customWidth="1"/>
    <col min="13322" max="13322" width="21.140625" style="153" customWidth="1"/>
    <col min="13323" max="13323" width="20.85546875" style="153" customWidth="1"/>
    <col min="13324" max="13324" width="19.5703125" style="153" customWidth="1"/>
    <col min="13325" max="13326" width="21.5703125" style="153" customWidth="1"/>
    <col min="13327" max="13329" width="0" style="153" hidden="1" customWidth="1"/>
    <col min="13330" max="13572" width="11.5703125" style="153"/>
    <col min="13573" max="13573" width="20.5703125" style="153" customWidth="1"/>
    <col min="13574" max="13577" width="11.42578125" style="153" customWidth="1"/>
    <col min="13578" max="13578" width="21.140625" style="153" customWidth="1"/>
    <col min="13579" max="13579" width="20.85546875" style="153" customWidth="1"/>
    <col min="13580" max="13580" width="19.5703125" style="153" customWidth="1"/>
    <col min="13581" max="13582" width="21.5703125" style="153" customWidth="1"/>
    <col min="13583" max="13585" width="0" style="153" hidden="1" customWidth="1"/>
    <col min="13586" max="13828" width="11.5703125" style="153"/>
    <col min="13829" max="13829" width="20.5703125" style="153" customWidth="1"/>
    <col min="13830" max="13833" width="11.42578125" style="153" customWidth="1"/>
    <col min="13834" max="13834" width="21.140625" style="153" customWidth="1"/>
    <col min="13835" max="13835" width="20.85546875" style="153" customWidth="1"/>
    <col min="13836" max="13836" width="19.5703125" style="153" customWidth="1"/>
    <col min="13837" max="13838" width="21.5703125" style="153" customWidth="1"/>
    <col min="13839" max="13841" width="0" style="153" hidden="1" customWidth="1"/>
    <col min="13842" max="14084" width="11.5703125" style="153"/>
    <col min="14085" max="14085" width="20.5703125" style="153" customWidth="1"/>
    <col min="14086" max="14089" width="11.42578125" style="153" customWidth="1"/>
    <col min="14090" max="14090" width="21.140625" style="153" customWidth="1"/>
    <col min="14091" max="14091" width="20.85546875" style="153" customWidth="1"/>
    <col min="14092" max="14092" width="19.5703125" style="153" customWidth="1"/>
    <col min="14093" max="14094" width="21.5703125" style="153" customWidth="1"/>
    <col min="14095" max="14097" width="0" style="153" hidden="1" customWidth="1"/>
    <col min="14098" max="14340" width="11.5703125" style="153"/>
    <col min="14341" max="14341" width="20.5703125" style="153" customWidth="1"/>
    <col min="14342" max="14345" width="11.42578125" style="153" customWidth="1"/>
    <col min="14346" max="14346" width="21.140625" style="153" customWidth="1"/>
    <col min="14347" max="14347" width="20.85546875" style="153" customWidth="1"/>
    <col min="14348" max="14348" width="19.5703125" style="153" customWidth="1"/>
    <col min="14349" max="14350" width="21.5703125" style="153" customWidth="1"/>
    <col min="14351" max="14353" width="0" style="153" hidden="1" customWidth="1"/>
    <col min="14354" max="14596" width="11.5703125" style="153"/>
    <col min="14597" max="14597" width="20.5703125" style="153" customWidth="1"/>
    <col min="14598" max="14601" width="11.42578125" style="153" customWidth="1"/>
    <col min="14602" max="14602" width="21.140625" style="153" customWidth="1"/>
    <col min="14603" max="14603" width="20.85546875" style="153" customWidth="1"/>
    <col min="14604" max="14604" width="19.5703125" style="153" customWidth="1"/>
    <col min="14605" max="14606" width="21.5703125" style="153" customWidth="1"/>
    <col min="14607" max="14609" width="0" style="153" hidden="1" customWidth="1"/>
    <col min="14610" max="14852" width="11.5703125" style="153"/>
    <col min="14853" max="14853" width="20.5703125" style="153" customWidth="1"/>
    <col min="14854" max="14857" width="11.42578125" style="153" customWidth="1"/>
    <col min="14858" max="14858" width="21.140625" style="153" customWidth="1"/>
    <col min="14859" max="14859" width="20.85546875" style="153" customWidth="1"/>
    <col min="14860" max="14860" width="19.5703125" style="153" customWidth="1"/>
    <col min="14861" max="14862" width="21.5703125" style="153" customWidth="1"/>
    <col min="14863" max="14865" width="0" style="153" hidden="1" customWidth="1"/>
    <col min="14866" max="15108" width="11.5703125" style="153"/>
    <col min="15109" max="15109" width="20.5703125" style="153" customWidth="1"/>
    <col min="15110" max="15113" width="11.42578125" style="153" customWidth="1"/>
    <col min="15114" max="15114" width="21.140625" style="153" customWidth="1"/>
    <col min="15115" max="15115" width="20.85546875" style="153" customWidth="1"/>
    <col min="15116" max="15116" width="19.5703125" style="153" customWidth="1"/>
    <col min="15117" max="15118" width="21.5703125" style="153" customWidth="1"/>
    <col min="15119" max="15121" width="0" style="153" hidden="1" customWidth="1"/>
    <col min="15122" max="15364" width="11.5703125" style="153"/>
    <col min="15365" max="15365" width="20.5703125" style="153" customWidth="1"/>
    <col min="15366" max="15369" width="11.42578125" style="153" customWidth="1"/>
    <col min="15370" max="15370" width="21.140625" style="153" customWidth="1"/>
    <col min="15371" max="15371" width="20.85546875" style="153" customWidth="1"/>
    <col min="15372" max="15372" width="19.5703125" style="153" customWidth="1"/>
    <col min="15373" max="15374" width="21.5703125" style="153" customWidth="1"/>
    <col min="15375" max="15377" width="0" style="153" hidden="1" customWidth="1"/>
    <col min="15378" max="15620" width="11.5703125" style="153"/>
    <col min="15621" max="15621" width="20.5703125" style="153" customWidth="1"/>
    <col min="15622" max="15625" width="11.42578125" style="153" customWidth="1"/>
    <col min="15626" max="15626" width="21.140625" style="153" customWidth="1"/>
    <col min="15627" max="15627" width="20.85546875" style="153" customWidth="1"/>
    <col min="15628" max="15628" width="19.5703125" style="153" customWidth="1"/>
    <col min="15629" max="15630" width="21.5703125" style="153" customWidth="1"/>
    <col min="15631" max="15633" width="0" style="153" hidden="1" customWidth="1"/>
    <col min="15634" max="15876" width="11.5703125" style="153"/>
    <col min="15877" max="15877" width="20.5703125" style="153" customWidth="1"/>
    <col min="15878" max="15881" width="11.42578125" style="153" customWidth="1"/>
    <col min="15882" max="15882" width="21.140625" style="153" customWidth="1"/>
    <col min="15883" max="15883" width="20.85546875" style="153" customWidth="1"/>
    <col min="15884" max="15884" width="19.5703125" style="153" customWidth="1"/>
    <col min="15885" max="15886" width="21.5703125" style="153" customWidth="1"/>
    <col min="15887" max="15889" width="0" style="153" hidden="1" customWidth="1"/>
    <col min="15890" max="16132" width="11.5703125" style="153"/>
    <col min="16133" max="16133" width="20.5703125" style="153" customWidth="1"/>
    <col min="16134" max="16137" width="11.42578125" style="153" customWidth="1"/>
    <col min="16138" max="16138" width="21.140625" style="153" customWidth="1"/>
    <col min="16139" max="16139" width="20.85546875" style="153" customWidth="1"/>
    <col min="16140" max="16140" width="19.5703125" style="153" customWidth="1"/>
    <col min="16141" max="16142" width="21.5703125" style="153" customWidth="1"/>
    <col min="16143" max="16145" width="0" style="153" hidden="1" customWidth="1"/>
    <col min="16146" max="16384" width="11.5703125" style="153"/>
  </cols>
  <sheetData>
    <row r="1" spans="1:19" ht="15" thickBot="1" x14ac:dyDescent="0.25">
      <c r="A1" s="433"/>
      <c r="B1" s="434"/>
      <c r="C1" s="434"/>
      <c r="D1" s="434"/>
      <c r="E1" s="434"/>
      <c r="F1" s="434"/>
      <c r="G1" s="434"/>
      <c r="H1" s="434"/>
      <c r="I1" s="434"/>
      <c r="J1" s="434"/>
      <c r="K1" s="435"/>
      <c r="L1" s="152"/>
      <c r="M1" s="152"/>
      <c r="P1" s="154" t="s">
        <v>3</v>
      </c>
      <c r="Q1" s="154"/>
      <c r="R1" s="154"/>
    </row>
    <row r="2" spans="1:19" ht="15" x14ac:dyDescent="0.2">
      <c r="A2" s="436"/>
      <c r="B2" s="155"/>
      <c r="C2" s="439" t="s">
        <v>4</v>
      </c>
      <c r="D2" s="440"/>
      <c r="E2" s="440"/>
      <c r="F2" s="440"/>
      <c r="G2" s="440"/>
      <c r="H2" s="440"/>
      <c r="I2" s="441"/>
      <c r="J2" s="445" t="s">
        <v>882</v>
      </c>
      <c r="K2" s="446"/>
      <c r="L2" s="152"/>
      <c r="M2" s="152"/>
      <c r="P2" s="154" t="s">
        <v>9</v>
      </c>
      <c r="Q2" s="154"/>
      <c r="R2" s="154"/>
    </row>
    <row r="3" spans="1:19" ht="15" x14ac:dyDescent="0.2">
      <c r="A3" s="437"/>
      <c r="B3" s="156"/>
      <c r="C3" s="442"/>
      <c r="D3" s="443"/>
      <c r="E3" s="443"/>
      <c r="F3" s="443"/>
      <c r="G3" s="443"/>
      <c r="H3" s="443"/>
      <c r="I3" s="444"/>
      <c r="J3" s="447" t="s">
        <v>10</v>
      </c>
      <c r="K3" s="448"/>
      <c r="L3" s="152"/>
      <c r="M3" s="152"/>
      <c r="P3" s="154" t="s">
        <v>13</v>
      </c>
      <c r="Q3" s="154"/>
      <c r="R3" s="154"/>
    </row>
    <row r="4" spans="1:19" ht="16.5" thickBot="1" x14ac:dyDescent="0.25">
      <c r="A4" s="438"/>
      <c r="B4" s="157"/>
      <c r="C4" s="449" t="s">
        <v>14</v>
      </c>
      <c r="D4" s="450"/>
      <c r="E4" s="450"/>
      <c r="F4" s="450"/>
      <c r="G4" s="450"/>
      <c r="H4" s="450"/>
      <c r="I4" s="451"/>
      <c r="J4" s="452" t="s">
        <v>15</v>
      </c>
      <c r="K4" s="453"/>
      <c r="P4" s="154" t="s">
        <v>1</v>
      </c>
      <c r="Q4" s="154"/>
      <c r="R4" s="154"/>
    </row>
    <row r="5" spans="1:19" ht="16.5" thickBot="1" x14ac:dyDescent="0.25">
      <c r="A5" s="156"/>
      <c r="C5" s="158"/>
      <c r="D5" s="158"/>
      <c r="E5" s="96"/>
      <c r="F5" s="158"/>
      <c r="G5" s="158"/>
      <c r="H5" s="158"/>
      <c r="I5" s="158"/>
      <c r="J5" s="158"/>
      <c r="K5" s="159"/>
      <c r="P5" s="154" t="s">
        <v>7</v>
      </c>
      <c r="Q5" s="154"/>
      <c r="R5" s="154"/>
    </row>
    <row r="6" spans="1:19" ht="16.5" thickBot="1" x14ac:dyDescent="0.25">
      <c r="A6" s="465" t="s">
        <v>17</v>
      </c>
      <c r="B6" s="466"/>
      <c r="C6" s="466"/>
      <c r="D6" s="466"/>
      <c r="E6" s="466"/>
      <c r="F6" s="466"/>
      <c r="G6" s="466"/>
      <c r="H6" s="466"/>
      <c r="I6" s="466"/>
      <c r="J6" s="466"/>
      <c r="K6" s="467"/>
    </row>
    <row r="7" spans="1:19" ht="19.149999999999999" customHeight="1" x14ac:dyDescent="0.2">
      <c r="A7" s="479" t="s">
        <v>18</v>
      </c>
      <c r="B7" s="480"/>
      <c r="C7" s="468" t="s">
        <v>19</v>
      </c>
      <c r="D7" s="468"/>
      <c r="E7" s="468"/>
      <c r="F7" s="468"/>
      <c r="G7" s="468"/>
      <c r="H7" s="468"/>
      <c r="I7" s="468"/>
      <c r="J7" s="160" t="s">
        <v>20</v>
      </c>
      <c r="K7" s="229" t="s">
        <v>3</v>
      </c>
    </row>
    <row r="8" spans="1:19" ht="31.9" customHeight="1" thickBot="1" x14ac:dyDescent="0.25">
      <c r="A8" s="481" t="s">
        <v>21</v>
      </c>
      <c r="B8" s="482"/>
      <c r="C8" s="469" t="s">
        <v>893</v>
      </c>
      <c r="D8" s="470"/>
      <c r="E8" s="470"/>
      <c r="F8" s="470"/>
      <c r="G8" s="470"/>
      <c r="H8" s="470"/>
      <c r="I8" s="471"/>
      <c r="J8" s="161" t="s">
        <v>22</v>
      </c>
      <c r="K8" s="230" t="s">
        <v>1</v>
      </c>
    </row>
    <row r="9" spans="1:19" ht="13.5" thickBot="1" x14ac:dyDescent="0.25">
      <c r="A9" s="472"/>
      <c r="B9" s="473"/>
      <c r="C9" s="473"/>
      <c r="D9" s="473"/>
      <c r="E9" s="473"/>
      <c r="F9" s="473"/>
      <c r="G9" s="473"/>
      <c r="H9" s="474"/>
      <c r="I9" s="474"/>
      <c r="J9" s="474"/>
      <c r="K9" s="475"/>
    </row>
    <row r="10" spans="1:19" ht="40.9" customHeight="1" x14ac:dyDescent="0.2">
      <c r="A10" s="6" t="s">
        <v>23</v>
      </c>
      <c r="B10" s="476" t="s">
        <v>817</v>
      </c>
      <c r="C10" s="477"/>
      <c r="D10" s="477"/>
      <c r="E10" s="477"/>
      <c r="F10" s="478"/>
      <c r="G10" s="160" t="s">
        <v>24</v>
      </c>
      <c r="H10" s="454" t="s">
        <v>817</v>
      </c>
      <c r="I10" s="454"/>
      <c r="J10" s="454"/>
      <c r="K10" s="454"/>
    </row>
    <row r="11" spans="1:19" ht="70.5" customHeight="1" x14ac:dyDescent="0.2">
      <c r="A11" s="33" t="s">
        <v>25</v>
      </c>
      <c r="B11" s="459" t="s">
        <v>818</v>
      </c>
      <c r="C11" s="460"/>
      <c r="D11" s="460"/>
      <c r="E11" s="460"/>
      <c r="F11" s="461"/>
      <c r="G11" s="162" t="s">
        <v>26</v>
      </c>
      <c r="H11" s="454" t="s">
        <v>819</v>
      </c>
      <c r="I11" s="454"/>
      <c r="J11" s="454"/>
      <c r="K11" s="454"/>
    </row>
    <row r="12" spans="1:19" ht="84.6" customHeight="1" x14ac:dyDescent="0.2">
      <c r="A12" s="33" t="s">
        <v>27</v>
      </c>
      <c r="B12" s="462" t="s">
        <v>892</v>
      </c>
      <c r="C12" s="463"/>
      <c r="D12" s="463"/>
      <c r="E12" s="463"/>
      <c r="F12" s="464"/>
      <c r="G12" s="162" t="s">
        <v>28</v>
      </c>
      <c r="H12" s="455" t="s">
        <v>820</v>
      </c>
      <c r="I12" s="455"/>
      <c r="J12" s="455"/>
      <c r="K12" s="455"/>
    </row>
    <row r="13" spans="1:19" ht="31.15" customHeight="1" x14ac:dyDescent="0.2">
      <c r="A13" s="33" t="s">
        <v>29</v>
      </c>
      <c r="B13" s="456" t="s">
        <v>901</v>
      </c>
      <c r="C13" s="457"/>
      <c r="D13" s="457"/>
      <c r="E13" s="457"/>
      <c r="F13" s="458"/>
      <c r="G13" s="162" t="s">
        <v>30</v>
      </c>
      <c r="H13" s="454" t="s">
        <v>821</v>
      </c>
      <c r="I13" s="454"/>
      <c r="J13" s="454"/>
      <c r="K13" s="454"/>
    </row>
    <row r="14" spans="1:19" ht="31.5" x14ac:dyDescent="0.2">
      <c r="A14" s="33" t="s">
        <v>31</v>
      </c>
      <c r="B14" s="456" t="s">
        <v>822</v>
      </c>
      <c r="C14" s="457"/>
      <c r="D14" s="457"/>
      <c r="E14" s="457"/>
      <c r="F14" s="458"/>
      <c r="G14" s="162" t="s">
        <v>32</v>
      </c>
      <c r="H14" s="454" t="s">
        <v>33</v>
      </c>
      <c r="I14" s="454"/>
      <c r="J14" s="454"/>
      <c r="K14" s="454"/>
    </row>
    <row r="15" spans="1:19" ht="15.75" customHeight="1" x14ac:dyDescent="0.2">
      <c r="A15" s="485" t="s">
        <v>846</v>
      </c>
      <c r="B15" s="454">
        <v>100</v>
      </c>
      <c r="C15" s="454"/>
      <c r="D15" s="487" t="s">
        <v>35</v>
      </c>
      <c r="E15" s="487"/>
      <c r="F15" s="488">
        <v>1</v>
      </c>
      <c r="G15" s="483" t="s">
        <v>36</v>
      </c>
      <c r="H15" s="227" t="s">
        <v>37</v>
      </c>
      <c r="I15" s="227" t="s">
        <v>38</v>
      </c>
      <c r="J15" s="228" t="s">
        <v>39</v>
      </c>
      <c r="K15" s="223"/>
      <c r="O15" s="163"/>
      <c r="P15" s="163"/>
      <c r="Q15" s="163"/>
      <c r="R15" s="163"/>
      <c r="S15" s="163"/>
    </row>
    <row r="16" spans="1:19" ht="15.75" customHeight="1" x14ac:dyDescent="0.2">
      <c r="A16" s="486"/>
      <c r="B16" s="454"/>
      <c r="C16" s="454"/>
      <c r="D16" s="487"/>
      <c r="E16" s="487"/>
      <c r="F16" s="489"/>
      <c r="G16" s="484"/>
      <c r="H16" s="224" t="s">
        <v>915</v>
      </c>
      <c r="I16" s="225" t="s">
        <v>921</v>
      </c>
      <c r="J16" s="226" t="s">
        <v>917</v>
      </c>
      <c r="K16" s="223"/>
      <c r="O16" s="163"/>
      <c r="P16" s="163"/>
      <c r="Q16" s="163"/>
      <c r="R16" s="163"/>
      <c r="S16" s="163"/>
    </row>
    <row r="17" spans="1:18" ht="13.5" thickBot="1" x14ac:dyDescent="0.25">
      <c r="A17" s="492"/>
      <c r="B17" s="493"/>
      <c r="C17" s="493"/>
      <c r="D17" s="493"/>
      <c r="E17" s="493"/>
      <c r="F17" s="493"/>
      <c r="G17" s="493"/>
      <c r="H17" s="493"/>
      <c r="I17" s="493"/>
      <c r="J17" s="493"/>
      <c r="K17" s="494"/>
    </row>
    <row r="18" spans="1:18" ht="13.5" thickBot="1" x14ac:dyDescent="0.25">
      <c r="A18" s="495"/>
      <c r="B18" s="496"/>
      <c r="C18" s="496"/>
      <c r="D18" s="496"/>
      <c r="E18" s="496"/>
      <c r="F18" s="496"/>
      <c r="G18" s="496"/>
      <c r="H18" s="496"/>
      <c r="I18" s="496"/>
      <c r="J18" s="496"/>
      <c r="K18" s="497"/>
    </row>
    <row r="19" spans="1:18" ht="20.45" customHeight="1" x14ac:dyDescent="0.2">
      <c r="A19" s="436"/>
      <c r="B19" s="155"/>
      <c r="C19" s="439" t="s">
        <v>4</v>
      </c>
      <c r="D19" s="440"/>
      <c r="E19" s="440"/>
      <c r="F19" s="440"/>
      <c r="G19" s="440"/>
      <c r="H19" s="440"/>
      <c r="I19" s="441"/>
      <c r="J19" s="445" t="s">
        <v>882</v>
      </c>
      <c r="K19" s="446"/>
      <c r="L19" s="152"/>
      <c r="M19" s="152"/>
      <c r="P19" s="154" t="s">
        <v>9</v>
      </c>
      <c r="Q19" s="154"/>
      <c r="R19" s="154"/>
    </row>
    <row r="20" spans="1:18" ht="20.45" customHeight="1" x14ac:dyDescent="0.2">
      <c r="A20" s="437"/>
      <c r="B20" s="156"/>
      <c r="C20" s="442"/>
      <c r="D20" s="443"/>
      <c r="E20" s="443"/>
      <c r="F20" s="443"/>
      <c r="G20" s="443"/>
      <c r="H20" s="443"/>
      <c r="I20" s="444"/>
      <c r="J20" s="447" t="s">
        <v>10</v>
      </c>
      <c r="K20" s="448"/>
      <c r="L20" s="152"/>
      <c r="M20" s="152"/>
      <c r="P20" s="154" t="s">
        <v>13</v>
      </c>
      <c r="Q20" s="154"/>
      <c r="R20" s="154"/>
    </row>
    <row r="21" spans="1:18" ht="21.6" customHeight="1" thickBot="1" x14ac:dyDescent="0.25">
      <c r="A21" s="438"/>
      <c r="B21" s="157"/>
      <c r="C21" s="449" t="s">
        <v>14</v>
      </c>
      <c r="D21" s="450"/>
      <c r="E21" s="450"/>
      <c r="F21" s="450"/>
      <c r="G21" s="450"/>
      <c r="H21" s="450"/>
      <c r="I21" s="451"/>
      <c r="J21" s="452" t="s">
        <v>15</v>
      </c>
      <c r="K21" s="453"/>
      <c r="P21" s="154" t="s">
        <v>1</v>
      </c>
      <c r="Q21" s="154"/>
      <c r="R21" s="154"/>
    </row>
    <row r="22" spans="1:18" ht="16.5" thickBot="1" x14ac:dyDescent="0.25">
      <c r="A22" s="498" t="s">
        <v>40</v>
      </c>
      <c r="B22" s="499"/>
      <c r="C22" s="499"/>
      <c r="D22" s="499"/>
      <c r="E22" s="499"/>
      <c r="F22" s="499"/>
      <c r="G22" s="499"/>
      <c r="H22" s="499"/>
      <c r="I22" s="499"/>
      <c r="J22" s="499"/>
      <c r="K22" s="500"/>
    </row>
    <row r="23" spans="1:18" ht="30" x14ac:dyDescent="0.2">
      <c r="A23" s="164" t="s">
        <v>41</v>
      </c>
      <c r="B23" s="165"/>
      <c r="C23" s="166" t="s">
        <v>35</v>
      </c>
      <c r="D23" s="166" t="s">
        <v>42</v>
      </c>
      <c r="E23" s="120" t="s">
        <v>43</v>
      </c>
      <c r="F23" s="501" t="s">
        <v>44</v>
      </c>
      <c r="G23" s="502"/>
      <c r="H23" s="501" t="s">
        <v>45</v>
      </c>
      <c r="I23" s="502"/>
      <c r="J23" s="167" t="s">
        <v>46</v>
      </c>
      <c r="K23" s="168" t="s">
        <v>47</v>
      </c>
    </row>
    <row r="24" spans="1:18" ht="109.15" customHeight="1" x14ac:dyDescent="0.2">
      <c r="A24" s="503" t="s">
        <v>902</v>
      </c>
      <c r="B24" s="258" t="s">
        <v>929</v>
      </c>
      <c r="C24" s="18">
        <f>$F$15</f>
        <v>1</v>
      </c>
      <c r="D24" s="150">
        <f>+'MATRIZ INDICADORES FINACIEROS'!I15</f>
        <v>3.8757520577519786E-2</v>
      </c>
      <c r="E24" s="122">
        <f>+(D24/C24)</f>
        <v>3.8757520577519786E-2</v>
      </c>
      <c r="F24" s="490" t="s">
        <v>939</v>
      </c>
      <c r="G24" s="491"/>
      <c r="H24" s="456" t="s">
        <v>922</v>
      </c>
      <c r="I24" s="458"/>
      <c r="J24" s="169" t="s">
        <v>823</v>
      </c>
      <c r="K24" s="506">
        <v>45746</v>
      </c>
    </row>
    <row r="25" spans="1:18" ht="105.6" customHeight="1" x14ac:dyDescent="0.2">
      <c r="A25" s="504"/>
      <c r="B25" s="258" t="s">
        <v>930</v>
      </c>
      <c r="C25" s="18">
        <f t="shared" ref="C25:C35" si="0">$F$15</f>
        <v>1</v>
      </c>
      <c r="D25" s="150">
        <f>+'MATRIZ INDICADORES FINACIEROS'!I17</f>
        <v>0.10521892303443027</v>
      </c>
      <c r="E25" s="122">
        <f>+(D25/C25)</f>
        <v>0.10521892303443027</v>
      </c>
      <c r="F25" s="490" t="s">
        <v>940</v>
      </c>
      <c r="G25" s="491"/>
      <c r="H25" s="456" t="s">
        <v>923</v>
      </c>
      <c r="I25" s="458"/>
      <c r="J25" s="169" t="s">
        <v>824</v>
      </c>
      <c r="K25" s="504"/>
    </row>
    <row r="26" spans="1:18" ht="60" customHeight="1" x14ac:dyDescent="0.2">
      <c r="A26" s="505"/>
      <c r="B26" s="258" t="s">
        <v>931</v>
      </c>
      <c r="C26" s="18">
        <f t="shared" si="0"/>
        <v>1</v>
      </c>
      <c r="D26" s="150">
        <f>+'MATRIZ INDICADORES FINACIEROS'!I19</f>
        <v>0.20316250197238017</v>
      </c>
      <c r="E26" s="122">
        <f>+(D26/C26)</f>
        <v>0.20316250197238017</v>
      </c>
      <c r="F26" s="490" t="s">
        <v>943</v>
      </c>
      <c r="G26" s="491"/>
      <c r="H26" s="456" t="s">
        <v>924</v>
      </c>
      <c r="I26" s="458"/>
      <c r="J26" s="169" t="s">
        <v>825</v>
      </c>
      <c r="K26" s="505"/>
    </row>
    <row r="27" spans="1:18" ht="105.6" customHeight="1" x14ac:dyDescent="0.2">
      <c r="A27" s="503" t="s">
        <v>903</v>
      </c>
      <c r="B27" s="258" t="s">
        <v>932</v>
      </c>
      <c r="C27" s="18">
        <f t="shared" si="0"/>
        <v>1</v>
      </c>
      <c r="D27" s="150">
        <f>+'MATRIZ INDICADORES FINACIEROS'!M15</f>
        <v>0.40034630685665246</v>
      </c>
      <c r="E27" s="122">
        <f t="shared" ref="E27:E32" si="1">+(D27/C27)</f>
        <v>0.40034630685665246</v>
      </c>
      <c r="F27" s="428" t="s">
        <v>941</v>
      </c>
      <c r="G27" s="429"/>
      <c r="H27" s="340" t="s">
        <v>922</v>
      </c>
      <c r="I27" s="340"/>
      <c r="J27" s="169" t="s">
        <v>823</v>
      </c>
      <c r="K27" s="506">
        <v>45838</v>
      </c>
      <c r="L27" s="231"/>
    </row>
    <row r="28" spans="1:18" ht="111.75" customHeight="1" x14ac:dyDescent="0.2">
      <c r="A28" s="504"/>
      <c r="B28" s="258" t="s">
        <v>933</v>
      </c>
      <c r="C28" s="18">
        <f t="shared" si="0"/>
        <v>1</v>
      </c>
      <c r="D28" s="150">
        <f>+'MATRIZ INDICADORES FINACIEROS'!M17</f>
        <v>0.29647537546418745</v>
      </c>
      <c r="E28" s="122">
        <f t="shared" si="1"/>
        <v>0.29647537546418745</v>
      </c>
      <c r="F28" s="428" t="s">
        <v>942</v>
      </c>
      <c r="G28" s="429"/>
      <c r="H28" s="340" t="s">
        <v>923</v>
      </c>
      <c r="I28" s="340"/>
      <c r="J28" s="169" t="s">
        <v>824</v>
      </c>
      <c r="K28" s="504"/>
      <c r="L28" s="231"/>
    </row>
    <row r="29" spans="1:18" ht="102" customHeight="1" x14ac:dyDescent="0.2">
      <c r="A29" s="505"/>
      <c r="B29" s="258" t="s">
        <v>934</v>
      </c>
      <c r="C29" s="18">
        <f t="shared" si="0"/>
        <v>1</v>
      </c>
      <c r="D29" s="150">
        <f>+'MATRIZ INDICADORES FINACIEROS'!M19</f>
        <v>0.4924364386868163</v>
      </c>
      <c r="E29" s="122">
        <f t="shared" si="1"/>
        <v>0.4924364386868163</v>
      </c>
      <c r="F29" s="428" t="s">
        <v>944</v>
      </c>
      <c r="G29" s="429"/>
      <c r="H29" s="340" t="s">
        <v>925</v>
      </c>
      <c r="I29" s="340"/>
      <c r="J29" s="169" t="s">
        <v>825</v>
      </c>
      <c r="K29" s="505"/>
    </row>
    <row r="30" spans="1:18" ht="140.25" customHeight="1" x14ac:dyDescent="0.2">
      <c r="A30" s="503" t="s">
        <v>904</v>
      </c>
      <c r="B30" s="258" t="s">
        <v>935</v>
      </c>
      <c r="C30" s="18">
        <f t="shared" si="0"/>
        <v>1</v>
      </c>
      <c r="D30" s="150">
        <f>+'MATRIZ INDICADORES FINACIEROS'!Q15</f>
        <v>0.73433003266088137</v>
      </c>
      <c r="E30" s="122">
        <f t="shared" si="1"/>
        <v>0.73433003266088137</v>
      </c>
      <c r="F30" s="431" t="s">
        <v>953</v>
      </c>
      <c r="G30" s="432"/>
      <c r="H30" s="353" t="s">
        <v>922</v>
      </c>
      <c r="I30" s="430"/>
      <c r="J30" s="169" t="s">
        <v>823</v>
      </c>
      <c r="K30" s="506">
        <v>45930</v>
      </c>
    </row>
    <row r="31" spans="1:18" ht="136.5" customHeight="1" x14ac:dyDescent="0.2">
      <c r="A31" s="504"/>
      <c r="B31" s="258" t="s">
        <v>936</v>
      </c>
      <c r="C31" s="18">
        <f t="shared" si="0"/>
        <v>1</v>
      </c>
      <c r="D31" s="150">
        <f>+'MATRIZ INDICADORES FINACIEROS'!Q17</f>
        <v>0.48598635697260989</v>
      </c>
      <c r="E31" s="122">
        <f t="shared" si="1"/>
        <v>0.48598635697260989</v>
      </c>
      <c r="F31" s="353" t="s">
        <v>954</v>
      </c>
      <c r="G31" s="430"/>
      <c r="H31" s="353" t="s">
        <v>923</v>
      </c>
      <c r="I31" s="430"/>
      <c r="J31" s="169" t="s">
        <v>824</v>
      </c>
      <c r="K31" s="504"/>
    </row>
    <row r="32" spans="1:18" ht="112.5" customHeight="1" x14ac:dyDescent="0.2">
      <c r="A32" s="505"/>
      <c r="B32" s="258" t="s">
        <v>937</v>
      </c>
      <c r="C32" s="18">
        <f t="shared" si="0"/>
        <v>1</v>
      </c>
      <c r="D32" s="150">
        <f>+'MATRIZ INDICADORES FINACIEROS'!Q19</f>
        <v>0.61183133144832358</v>
      </c>
      <c r="E32" s="122">
        <f t="shared" si="1"/>
        <v>0.61183133144832358</v>
      </c>
      <c r="F32" s="428" t="s">
        <v>945</v>
      </c>
      <c r="G32" s="429"/>
      <c r="H32" s="353" t="s">
        <v>925</v>
      </c>
      <c r="I32" s="430"/>
      <c r="J32" s="169" t="s">
        <v>825</v>
      </c>
      <c r="K32" s="505"/>
    </row>
    <row r="33" spans="1:18" ht="103.5" customHeight="1" x14ac:dyDescent="0.2">
      <c r="A33" s="503" t="s">
        <v>905</v>
      </c>
      <c r="B33" s="258" t="s">
        <v>956</v>
      </c>
      <c r="C33" s="150">
        <f t="shared" si="0"/>
        <v>1</v>
      </c>
      <c r="D33" s="254">
        <f>'MATRIZ INDICADORES FINACIEROS'!U15</f>
        <v>1.0031141531381107</v>
      </c>
      <c r="E33" s="254">
        <f t="shared" ref="E33:E35" si="2">+(D33/C33)</f>
        <v>1.0031141531381107</v>
      </c>
      <c r="F33" s="431" t="s">
        <v>959</v>
      </c>
      <c r="G33" s="432"/>
      <c r="H33" s="353" t="s">
        <v>961</v>
      </c>
      <c r="I33" s="430"/>
      <c r="J33" s="169" t="s">
        <v>823</v>
      </c>
      <c r="K33" s="506">
        <v>46022</v>
      </c>
    </row>
    <row r="34" spans="1:18" ht="97.5" customHeight="1" x14ac:dyDescent="0.2">
      <c r="A34" s="504"/>
      <c r="B34" s="258" t="s">
        <v>957</v>
      </c>
      <c r="C34" s="150">
        <f t="shared" si="0"/>
        <v>1</v>
      </c>
      <c r="D34" s="254">
        <f>'MATRIZ INDICADORES FINACIEROS'!U17</f>
        <v>0.80179873499094079</v>
      </c>
      <c r="E34" s="254">
        <f t="shared" si="2"/>
        <v>0.80179873499094079</v>
      </c>
      <c r="F34" s="353" t="s">
        <v>960</v>
      </c>
      <c r="G34" s="430"/>
      <c r="H34" s="353" t="s">
        <v>923</v>
      </c>
      <c r="I34" s="430"/>
      <c r="J34" s="169" t="s">
        <v>824</v>
      </c>
      <c r="K34" s="504"/>
    </row>
    <row r="35" spans="1:18" ht="110.25" customHeight="1" thickBot="1" x14ac:dyDescent="0.25">
      <c r="A35" s="507"/>
      <c r="B35" s="258" t="s">
        <v>958</v>
      </c>
      <c r="C35" s="150">
        <f t="shared" si="0"/>
        <v>1</v>
      </c>
      <c r="D35" s="254">
        <f>'MATRIZ INDICADORES FINACIEROS'!U19</f>
        <v>0.83077240315960788</v>
      </c>
      <c r="E35" s="254">
        <f t="shared" si="2"/>
        <v>0.83077240315960788</v>
      </c>
      <c r="F35" s="428" t="s">
        <v>962</v>
      </c>
      <c r="G35" s="429"/>
      <c r="H35" s="353" t="s">
        <v>925</v>
      </c>
      <c r="I35" s="430"/>
      <c r="J35" s="169" t="s">
        <v>825</v>
      </c>
      <c r="K35" s="507"/>
    </row>
    <row r="36" spans="1:18" ht="21.6" customHeight="1" x14ac:dyDescent="0.2">
      <c r="A36" s="436"/>
      <c r="B36" s="155"/>
      <c r="C36" s="439" t="s">
        <v>4</v>
      </c>
      <c r="D36" s="440"/>
      <c r="E36" s="440"/>
      <c r="F36" s="440"/>
      <c r="G36" s="440"/>
      <c r="H36" s="440"/>
      <c r="I36" s="441"/>
      <c r="J36" s="445" t="s">
        <v>882</v>
      </c>
      <c r="K36" s="446"/>
      <c r="L36" s="152"/>
      <c r="M36" s="152"/>
      <c r="P36" s="154" t="s">
        <v>9</v>
      </c>
      <c r="Q36" s="154"/>
      <c r="R36" s="154"/>
    </row>
    <row r="37" spans="1:18" ht="21.6" customHeight="1" x14ac:dyDescent="0.2">
      <c r="A37" s="437"/>
      <c r="B37" s="156"/>
      <c r="C37" s="442"/>
      <c r="D37" s="443"/>
      <c r="E37" s="443"/>
      <c r="F37" s="443"/>
      <c r="G37" s="443"/>
      <c r="H37" s="443"/>
      <c r="I37" s="444"/>
      <c r="J37" s="447" t="s">
        <v>10</v>
      </c>
      <c r="K37" s="448"/>
      <c r="L37" s="152"/>
      <c r="M37" s="152"/>
      <c r="P37" s="154" t="s">
        <v>13</v>
      </c>
      <c r="Q37" s="154"/>
      <c r="R37" s="154"/>
    </row>
    <row r="38" spans="1:18" ht="21.6" customHeight="1" thickBot="1" x14ac:dyDescent="0.25">
      <c r="A38" s="438"/>
      <c r="B38" s="157"/>
      <c r="C38" s="449" t="s">
        <v>14</v>
      </c>
      <c r="D38" s="450"/>
      <c r="E38" s="450"/>
      <c r="F38" s="450"/>
      <c r="G38" s="450"/>
      <c r="H38" s="450"/>
      <c r="I38" s="451"/>
      <c r="J38" s="452" t="s">
        <v>15</v>
      </c>
      <c r="K38" s="453"/>
      <c r="P38" s="154" t="s">
        <v>1</v>
      </c>
      <c r="Q38" s="154"/>
      <c r="R38" s="154"/>
    </row>
    <row r="39" spans="1:18" ht="16.5" thickBot="1" x14ac:dyDescent="0.25">
      <c r="A39" s="498" t="s">
        <v>49</v>
      </c>
      <c r="B39" s="499"/>
      <c r="C39" s="499"/>
      <c r="D39" s="499"/>
      <c r="E39" s="499"/>
      <c r="F39" s="499"/>
      <c r="G39" s="499"/>
      <c r="H39" s="499"/>
      <c r="I39" s="499"/>
      <c r="J39" s="499"/>
      <c r="K39" s="500"/>
    </row>
    <row r="40" spans="1:18" x14ac:dyDescent="0.2">
      <c r="A40" s="155"/>
      <c r="B40" s="170"/>
      <c r="C40" s="170"/>
      <c r="D40" s="170"/>
      <c r="E40" s="171"/>
      <c r="F40" s="170"/>
      <c r="G40" s="170"/>
      <c r="H40" s="170"/>
      <c r="I40" s="170"/>
      <c r="J40" s="170"/>
      <c r="K40" s="172"/>
    </row>
    <row r="41" spans="1:18" x14ac:dyDescent="0.2">
      <c r="A41" s="156"/>
      <c r="E41" s="173"/>
      <c r="K41" s="174"/>
    </row>
    <row r="42" spans="1:18" x14ac:dyDescent="0.2">
      <c r="A42" s="156"/>
      <c r="E42" s="173"/>
      <c r="K42" s="174"/>
    </row>
    <row r="43" spans="1:18" x14ac:dyDescent="0.2">
      <c r="A43" s="156"/>
      <c r="E43" s="173"/>
      <c r="K43" s="174"/>
    </row>
    <row r="44" spans="1:18" x14ac:dyDescent="0.2">
      <c r="A44" s="156"/>
      <c r="E44" s="173"/>
      <c r="K44" s="174"/>
    </row>
    <row r="45" spans="1:18" x14ac:dyDescent="0.2">
      <c r="A45" s="156"/>
      <c r="E45" s="173"/>
      <c r="K45" s="174"/>
    </row>
    <row r="46" spans="1:18" x14ac:dyDescent="0.2">
      <c r="A46" s="156"/>
      <c r="E46" s="173"/>
      <c r="K46" s="174"/>
    </row>
    <row r="47" spans="1:18" x14ac:dyDescent="0.2">
      <c r="A47" s="156"/>
      <c r="E47" s="173"/>
      <c r="K47" s="174"/>
    </row>
    <row r="48" spans="1:18" x14ac:dyDescent="0.2">
      <c r="A48" s="156"/>
      <c r="E48" s="173"/>
      <c r="K48" s="174"/>
    </row>
    <row r="49" spans="1:11" x14ac:dyDescent="0.2">
      <c r="A49" s="156"/>
      <c r="E49" s="173"/>
      <c r="K49" s="174"/>
    </row>
    <row r="50" spans="1:11" x14ac:dyDescent="0.2">
      <c r="A50" s="156"/>
      <c r="E50" s="173"/>
      <c r="K50" s="174"/>
    </row>
    <row r="51" spans="1:11" x14ac:dyDescent="0.2">
      <c r="A51" s="156"/>
      <c r="E51" s="173"/>
      <c r="K51" s="174"/>
    </row>
    <row r="52" spans="1:11" x14ac:dyDescent="0.2">
      <c r="A52" s="156"/>
      <c r="E52" s="173"/>
      <c r="K52" s="174"/>
    </row>
    <row r="53" spans="1:11" ht="15" x14ac:dyDescent="0.25">
      <c r="A53" s="156"/>
      <c r="E53" s="173"/>
      <c r="J53" s="119"/>
      <c r="K53" s="174"/>
    </row>
    <row r="54" spans="1:11" x14ac:dyDescent="0.2">
      <c r="A54" s="156"/>
      <c r="E54" s="173"/>
      <c r="K54" s="174"/>
    </row>
    <row r="55" spans="1:11" x14ac:dyDescent="0.2">
      <c r="A55" s="156"/>
      <c r="E55" s="173"/>
      <c r="K55" s="174"/>
    </row>
    <row r="56" spans="1:11" x14ac:dyDescent="0.2">
      <c r="A56" s="156"/>
      <c r="E56" s="173"/>
      <c r="K56" s="174"/>
    </row>
    <row r="57" spans="1:11" x14ac:dyDescent="0.2">
      <c r="A57" s="156"/>
      <c r="E57" s="173"/>
      <c r="K57" s="174"/>
    </row>
    <row r="58" spans="1:11" x14ac:dyDescent="0.2">
      <c r="A58" s="156"/>
      <c r="E58" s="173"/>
      <c r="K58" s="174"/>
    </row>
    <row r="59" spans="1:11" x14ac:dyDescent="0.2">
      <c r="A59" s="156"/>
      <c r="E59" s="173"/>
      <c r="K59" s="174"/>
    </row>
    <row r="60" spans="1:11" x14ac:dyDescent="0.2">
      <c r="A60" s="156"/>
      <c r="E60" s="173"/>
      <c r="K60" s="174"/>
    </row>
    <row r="61" spans="1:11" x14ac:dyDescent="0.2">
      <c r="A61" s="156"/>
      <c r="E61" s="173"/>
      <c r="K61" s="174"/>
    </row>
    <row r="62" spans="1:11" ht="13.5" thickBot="1" x14ac:dyDescent="0.25">
      <c r="A62" s="157"/>
      <c r="E62" s="173"/>
      <c r="K62" s="174"/>
    </row>
    <row r="63" spans="1:11" x14ac:dyDescent="0.2">
      <c r="K63" s="174"/>
    </row>
    <row r="64" spans="1:11" x14ac:dyDescent="0.2">
      <c r="K64" s="174"/>
    </row>
    <row r="65" spans="1:26" x14ac:dyDescent="0.2">
      <c r="E65" s="173"/>
      <c r="K65" s="174"/>
    </row>
    <row r="66" spans="1:26" x14ac:dyDescent="0.2">
      <c r="E66" s="173"/>
      <c r="K66" s="174"/>
    </row>
    <row r="67" spans="1:26" ht="13.5" thickBot="1" x14ac:dyDescent="0.25">
      <c r="B67" s="175"/>
      <c r="C67" s="175"/>
      <c r="D67" s="175"/>
      <c r="E67" s="176"/>
      <c r="F67" s="175"/>
      <c r="G67" s="175"/>
      <c r="H67" s="175"/>
      <c r="I67" s="175"/>
      <c r="J67" s="175"/>
      <c r="K67" s="177"/>
    </row>
    <row r="70" spans="1:26" x14ac:dyDescent="0.2">
      <c r="E70" s="153"/>
    </row>
    <row r="71" spans="1:26" ht="15" x14ac:dyDescent="0.2">
      <c r="A71" s="510" t="s">
        <v>952</v>
      </c>
      <c r="B71" s="510"/>
      <c r="C71" s="510"/>
      <c r="D71" s="510"/>
      <c r="E71" s="510"/>
    </row>
    <row r="72" spans="1:26" ht="13.5" thickBot="1" x14ac:dyDescent="0.25">
      <c r="E72" s="153"/>
    </row>
    <row r="73" spans="1:26" ht="15" customHeight="1" x14ac:dyDescent="0.2">
      <c r="A73" s="178"/>
      <c r="B73" s="508" t="s">
        <v>842</v>
      </c>
      <c r="C73" s="509"/>
      <c r="D73" s="509"/>
      <c r="E73" s="288"/>
      <c r="G73" s="508" t="s">
        <v>843</v>
      </c>
      <c r="H73" s="509"/>
      <c r="I73" s="509"/>
      <c r="J73" s="293"/>
      <c r="L73" s="508" t="s">
        <v>844</v>
      </c>
      <c r="M73" s="509"/>
      <c r="N73" s="509"/>
      <c r="O73" s="293"/>
      <c r="Q73" s="508" t="s">
        <v>845</v>
      </c>
      <c r="R73" s="509"/>
      <c r="S73" s="509"/>
      <c r="T73" s="297"/>
      <c r="W73" s="277"/>
    </row>
    <row r="74" spans="1:26" ht="15" x14ac:dyDescent="0.2">
      <c r="A74" s="152"/>
      <c r="B74" s="282" t="s">
        <v>837</v>
      </c>
      <c r="C74" s="283" t="s">
        <v>838</v>
      </c>
      <c r="D74" s="283" t="s">
        <v>839</v>
      </c>
      <c r="E74" s="289" t="s">
        <v>873</v>
      </c>
      <c r="G74" s="292" t="s">
        <v>836</v>
      </c>
      <c r="H74" s="277" t="s">
        <v>840</v>
      </c>
      <c r="I74" s="277" t="s">
        <v>806</v>
      </c>
      <c r="J74" s="294" t="s">
        <v>873</v>
      </c>
      <c r="L74" s="292" t="s">
        <v>804</v>
      </c>
      <c r="M74" s="277" t="s">
        <v>841</v>
      </c>
      <c r="N74" s="277" t="s">
        <v>802</v>
      </c>
      <c r="O74" s="294" t="s">
        <v>938</v>
      </c>
      <c r="Q74" s="292" t="s">
        <v>800</v>
      </c>
      <c r="R74" s="277" t="s">
        <v>799</v>
      </c>
      <c r="S74" s="277" t="s">
        <v>798</v>
      </c>
      <c r="T74" s="298"/>
      <c r="W74" s="277"/>
    </row>
    <row r="75" spans="1:26" ht="15" x14ac:dyDescent="0.2">
      <c r="A75" s="277" t="s">
        <v>826</v>
      </c>
      <c r="B75" s="284">
        <v>4131028633</v>
      </c>
      <c r="C75" s="285">
        <v>5718491175</v>
      </c>
      <c r="D75" s="285">
        <v>3192794647</v>
      </c>
      <c r="E75" s="290">
        <f t="shared" ref="E75:E80" si="3">B75+C75+D75</f>
        <v>13042314455</v>
      </c>
      <c r="G75" s="284">
        <v>19402544426</v>
      </c>
      <c r="H75" s="285">
        <v>27768799959</v>
      </c>
      <c r="I75" s="285">
        <v>32980013335</v>
      </c>
      <c r="J75" s="290">
        <f>G75+H75+I75</f>
        <v>80151357720</v>
      </c>
      <c r="L75" s="284">
        <v>39942623440</v>
      </c>
      <c r="M75" s="285">
        <v>44294431344</v>
      </c>
      <c r="N75" s="285">
        <v>68913162331</v>
      </c>
      <c r="O75" s="295">
        <f>L75+M75+N75</f>
        <v>153150217115</v>
      </c>
      <c r="Q75" s="156"/>
      <c r="R75" s="280"/>
      <c r="T75" s="298"/>
      <c r="W75" s="124"/>
      <c r="X75" s="206"/>
      <c r="Y75" s="206"/>
      <c r="Z75" s="206"/>
    </row>
    <row r="76" spans="1:26" ht="15" x14ac:dyDescent="0.2">
      <c r="A76" s="277" t="s">
        <v>827</v>
      </c>
      <c r="B76" s="284">
        <v>82378712555</v>
      </c>
      <c r="C76" s="285">
        <v>82378712555</v>
      </c>
      <c r="D76" s="285">
        <v>82378712555</v>
      </c>
      <c r="E76" s="290">
        <f t="shared" si="3"/>
        <v>247136137665</v>
      </c>
      <c r="G76" s="284">
        <v>82378712555</v>
      </c>
      <c r="H76" s="285">
        <v>82378712555</v>
      </c>
      <c r="I76" s="285">
        <v>82378712555</v>
      </c>
      <c r="J76" s="290">
        <f t="shared" ref="J76:J80" si="4">G76+H76+I76</f>
        <v>247136137665</v>
      </c>
      <c r="L76" s="284">
        <v>90295893140</v>
      </c>
      <c r="M76" s="285">
        <v>92286766004</v>
      </c>
      <c r="N76" s="285">
        <v>93844946095</v>
      </c>
      <c r="O76" s="295">
        <f t="shared" ref="O76:O80" si="5">L76+M76+N76</f>
        <v>276427605239</v>
      </c>
      <c r="Q76" s="156"/>
      <c r="R76" s="281"/>
      <c r="T76" s="298"/>
      <c r="W76" s="123"/>
      <c r="X76" s="206"/>
      <c r="Y76" s="206"/>
      <c r="Z76" s="206"/>
    </row>
    <row r="77" spans="1:26" ht="15" x14ac:dyDescent="0.2">
      <c r="A77" s="277" t="s">
        <v>828</v>
      </c>
      <c r="B77" s="284">
        <v>1022657056</v>
      </c>
      <c r="C77" s="285">
        <v>5428288469</v>
      </c>
      <c r="D77" s="285">
        <v>8667799416</v>
      </c>
      <c r="E77" s="290">
        <f t="shared" si="3"/>
        <v>15118744941</v>
      </c>
      <c r="G77" s="284">
        <v>11859298431</v>
      </c>
      <c r="H77" s="285">
        <v>20103231877</v>
      </c>
      <c r="I77" s="285">
        <v>24423259735</v>
      </c>
      <c r="J77" s="290">
        <f t="shared" si="4"/>
        <v>56385790043</v>
      </c>
      <c r="L77" s="284">
        <v>32358796854</v>
      </c>
      <c r="M77" s="285">
        <v>38408024205</v>
      </c>
      <c r="N77" s="285">
        <v>45607363473</v>
      </c>
      <c r="O77" s="295">
        <f t="shared" si="5"/>
        <v>116374184532</v>
      </c>
      <c r="Q77" s="156"/>
      <c r="R77" s="285"/>
      <c r="T77" s="298"/>
      <c r="W77" s="123"/>
      <c r="X77" s="206"/>
      <c r="Y77" s="206"/>
      <c r="Z77" s="206"/>
    </row>
    <row r="78" spans="1:26" ht="15" x14ac:dyDescent="0.2">
      <c r="A78" s="277" t="s">
        <v>827</v>
      </c>
      <c r="B78" s="284">
        <v>82378712555</v>
      </c>
      <c r="C78" s="285">
        <v>82378712555</v>
      </c>
      <c r="D78" s="285">
        <v>82378712555</v>
      </c>
      <c r="E78" s="290">
        <f t="shared" si="3"/>
        <v>247136137665</v>
      </c>
      <c r="G78" s="284">
        <v>82378712555</v>
      </c>
      <c r="H78" s="285">
        <v>82378712555</v>
      </c>
      <c r="I78" s="285">
        <v>82378712555</v>
      </c>
      <c r="J78" s="290">
        <f t="shared" si="4"/>
        <v>247136137665</v>
      </c>
      <c r="L78" s="284">
        <v>90295893140</v>
      </c>
      <c r="M78" s="285">
        <v>92286766004</v>
      </c>
      <c r="N78" s="285">
        <v>93844946095</v>
      </c>
      <c r="O78" s="295">
        <f t="shared" si="5"/>
        <v>276427605239</v>
      </c>
      <c r="Q78" s="156"/>
      <c r="R78" s="285"/>
      <c r="T78" s="298"/>
      <c r="W78" s="123"/>
      <c r="X78" s="206"/>
      <c r="Y78" s="206"/>
      <c r="Z78" s="206"/>
    </row>
    <row r="79" spans="1:26" ht="15" x14ac:dyDescent="0.2">
      <c r="A79" s="277" t="s">
        <v>829</v>
      </c>
      <c r="B79" s="284">
        <v>5962042822</v>
      </c>
      <c r="C79" s="285">
        <v>11178973039</v>
      </c>
      <c r="D79" s="285">
        <v>16407958812</v>
      </c>
      <c r="E79" s="290">
        <f t="shared" si="3"/>
        <v>33548974673</v>
      </c>
      <c r="G79" s="284">
        <v>21658011171</v>
      </c>
      <c r="H79" s="285">
        <v>32572900019</v>
      </c>
      <c r="I79" s="285">
        <v>39770512398</v>
      </c>
      <c r="J79" s="290">
        <f t="shared" si="4"/>
        <v>94001423588</v>
      </c>
      <c r="L79" s="284">
        <v>51317483280</v>
      </c>
      <c r="M79" s="285">
        <v>5308343228</v>
      </c>
      <c r="N79" s="285">
        <v>57417278319</v>
      </c>
      <c r="O79" s="295">
        <f t="shared" si="5"/>
        <v>114043104827</v>
      </c>
      <c r="Q79" s="156"/>
      <c r="R79" s="285"/>
      <c r="T79" s="298"/>
      <c r="W79" s="123"/>
      <c r="X79" s="206"/>
      <c r="Y79" s="206"/>
      <c r="Z79" s="206"/>
    </row>
    <row r="80" spans="1:26" ht="15.75" thickBot="1" x14ac:dyDescent="0.25">
      <c r="A80" s="277" t="s">
        <v>830</v>
      </c>
      <c r="B80" s="286">
        <v>80762732555</v>
      </c>
      <c r="C80" s="287">
        <v>80762732555</v>
      </c>
      <c r="D80" s="287">
        <v>80762732555</v>
      </c>
      <c r="E80" s="291">
        <f t="shared" si="3"/>
        <v>242288197665</v>
      </c>
      <c r="G80" s="286">
        <v>80762732555</v>
      </c>
      <c r="H80" s="287">
        <v>80762732555</v>
      </c>
      <c r="I80" s="287">
        <v>80762732555</v>
      </c>
      <c r="J80" s="291">
        <f t="shared" si="4"/>
        <v>242288197665</v>
      </c>
      <c r="L80" s="286">
        <v>80762732555</v>
      </c>
      <c r="M80" s="287">
        <v>92286766004</v>
      </c>
      <c r="N80" s="287">
        <v>93844946095</v>
      </c>
      <c r="O80" s="296">
        <f t="shared" si="5"/>
        <v>266894444654</v>
      </c>
      <c r="Q80" s="157"/>
      <c r="R80" s="287"/>
      <c r="S80" s="175"/>
      <c r="T80" s="299"/>
      <c r="W80" s="123"/>
      <c r="X80" s="206"/>
      <c r="Y80" s="206"/>
      <c r="Z80" s="206"/>
    </row>
    <row r="81" spans="8:11" x14ac:dyDescent="0.2">
      <c r="H81" s="179"/>
      <c r="I81" s="179"/>
      <c r="J81" s="179"/>
      <c r="K81" s="179"/>
    </row>
    <row r="82" spans="8:11" x14ac:dyDescent="0.2">
      <c r="H82" s="179"/>
      <c r="I82" s="179"/>
      <c r="J82" s="179"/>
      <c r="K82" s="179"/>
    </row>
    <row r="83" spans="8:11" x14ac:dyDescent="0.2">
      <c r="H83" s="179"/>
      <c r="I83" s="179"/>
      <c r="J83" s="179"/>
      <c r="K83" s="179"/>
    </row>
    <row r="84" spans="8:11" x14ac:dyDescent="0.2">
      <c r="H84" s="179"/>
      <c r="I84" s="179"/>
      <c r="J84" s="179"/>
      <c r="K84" s="179"/>
    </row>
    <row r="85" spans="8:11" x14ac:dyDescent="0.2">
      <c r="H85" s="179"/>
      <c r="I85" s="179"/>
      <c r="J85" s="179"/>
      <c r="K85" s="179"/>
    </row>
    <row r="86" spans="8:11" x14ac:dyDescent="0.2">
      <c r="H86" s="179"/>
      <c r="I86" s="179"/>
      <c r="J86" s="179"/>
      <c r="K86" s="179"/>
    </row>
    <row r="87" spans="8:11" x14ac:dyDescent="0.2">
      <c r="H87" s="179"/>
      <c r="I87" s="180"/>
      <c r="J87" s="180"/>
      <c r="K87" s="180"/>
    </row>
    <row r="88" spans="8:11" x14ac:dyDescent="0.2">
      <c r="H88" s="180"/>
      <c r="I88" s="180"/>
      <c r="J88" s="180"/>
      <c r="K88" s="180"/>
    </row>
    <row r="89" spans="8:11" x14ac:dyDescent="0.2">
      <c r="H89" s="180"/>
      <c r="I89" s="180"/>
      <c r="J89" s="180"/>
      <c r="K89" s="180"/>
    </row>
    <row r="90" spans="8:11" x14ac:dyDescent="0.2">
      <c r="H90" s="180"/>
      <c r="I90" s="180"/>
      <c r="J90" s="180"/>
      <c r="K90" s="180"/>
    </row>
    <row r="91" spans="8:11" x14ac:dyDescent="0.2">
      <c r="H91" s="180"/>
      <c r="I91" s="180"/>
      <c r="J91" s="180"/>
      <c r="K91" s="180"/>
    </row>
  </sheetData>
  <mergeCells count="83">
    <mergeCell ref="F33:G33"/>
    <mergeCell ref="H33:I33"/>
    <mergeCell ref="F34:G34"/>
    <mergeCell ref="H34:I34"/>
    <mergeCell ref="Q73:S73"/>
    <mergeCell ref="F35:G35"/>
    <mergeCell ref="H35:I35"/>
    <mergeCell ref="A39:K39"/>
    <mergeCell ref="A71:E71"/>
    <mergeCell ref="B73:D73"/>
    <mergeCell ref="G73:I73"/>
    <mergeCell ref="L73:N73"/>
    <mergeCell ref="A36:A38"/>
    <mergeCell ref="C36:I37"/>
    <mergeCell ref="J36:K36"/>
    <mergeCell ref="J37:K37"/>
    <mergeCell ref="C38:I38"/>
    <mergeCell ref="J38:K38"/>
    <mergeCell ref="A24:A26"/>
    <mergeCell ref="F26:G26"/>
    <mergeCell ref="H26:I26"/>
    <mergeCell ref="F27:G27"/>
    <mergeCell ref="H27:I27"/>
    <mergeCell ref="K24:K26"/>
    <mergeCell ref="K27:K29"/>
    <mergeCell ref="K30:K32"/>
    <mergeCell ref="K33:K35"/>
    <mergeCell ref="A27:A29"/>
    <mergeCell ref="A30:A32"/>
    <mergeCell ref="A33:A35"/>
    <mergeCell ref="F28:G28"/>
    <mergeCell ref="H28:I28"/>
    <mergeCell ref="F25:G25"/>
    <mergeCell ref="H25:I25"/>
    <mergeCell ref="A17:K17"/>
    <mergeCell ref="A18:K18"/>
    <mergeCell ref="A19:A21"/>
    <mergeCell ref="C19:I20"/>
    <mergeCell ref="J19:K19"/>
    <mergeCell ref="J20:K20"/>
    <mergeCell ref="C21:I21"/>
    <mergeCell ref="J21:K21"/>
    <mergeCell ref="A22:K22"/>
    <mergeCell ref="F23:G23"/>
    <mergeCell ref="H23:I23"/>
    <mergeCell ref="F24:G24"/>
    <mergeCell ref="H24:I24"/>
    <mergeCell ref="G15:G16"/>
    <mergeCell ref="A15:A16"/>
    <mergeCell ref="B15:C16"/>
    <mergeCell ref="D15:E16"/>
    <mergeCell ref="F15:F16"/>
    <mergeCell ref="A6:K6"/>
    <mergeCell ref="C7:I7"/>
    <mergeCell ref="C8:I8"/>
    <mergeCell ref="A9:K9"/>
    <mergeCell ref="B10:F10"/>
    <mergeCell ref="H10:K10"/>
    <mergeCell ref="A7:B7"/>
    <mergeCell ref="A8:B8"/>
    <mergeCell ref="H11:K11"/>
    <mergeCell ref="H12:K12"/>
    <mergeCell ref="H13:K13"/>
    <mergeCell ref="B14:F14"/>
    <mergeCell ref="H14:K14"/>
    <mergeCell ref="B11:F11"/>
    <mergeCell ref="B12:F12"/>
    <mergeCell ref="B13:F13"/>
    <mergeCell ref="A1:K1"/>
    <mergeCell ref="A2:A4"/>
    <mergeCell ref="C2:I3"/>
    <mergeCell ref="J2:K2"/>
    <mergeCell ref="J3:K3"/>
    <mergeCell ref="C4:I4"/>
    <mergeCell ref="J4:K4"/>
    <mergeCell ref="F32:G32"/>
    <mergeCell ref="H32:I32"/>
    <mergeCell ref="F29:G29"/>
    <mergeCell ref="H29:I29"/>
    <mergeCell ref="F30:G30"/>
    <mergeCell ref="H30:I30"/>
    <mergeCell ref="F31:G31"/>
    <mergeCell ref="H31:I31"/>
  </mergeCells>
  <dataValidations count="4">
    <dataValidation type="list" allowBlank="1" showInputMessage="1" showErrorMessage="1" sqref="WVV983047 K8 WVV8 WLZ8 WCD8 VSH8 VIL8 UYP8 UOT8 UEX8 TVB8 TLF8 TBJ8 SRN8 SHR8 RXV8 RNZ8 RED8 QUH8 QKL8 QAP8 PQT8 PGX8 OXB8 ONF8 ODJ8 NTN8 NJR8 MZV8 MPZ8 MGD8 LWH8 LML8 LCP8 KST8 KIX8 JZB8 JPF8 JFJ8 IVN8 ILR8 IBV8 HRZ8 HID8 GYH8 GOL8 GEP8 FUT8 FKX8 FBB8 ERF8 EHJ8 DXN8 DNR8 DDV8 CTZ8 CKD8 CAH8 BQL8 BGP8 AWT8 AMX8 ADB8 TF8 JJ8 K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K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K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K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K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K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K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K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K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K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K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K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K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K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K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formula1>$P$4:$P$5</formula1>
    </dataValidation>
    <dataValidation type="list" allowBlank="1" showInputMessage="1" showErrorMessage="1" sqref="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formula1>JP1:JP3</formula1>
    </dataValidation>
    <dataValidation allowBlank="1" showInputMessage="1" showErrorMessage="1" errorTitle="Seleccionar un valor de la lista" sqref="WVQ983063:WVQ983074 F65559:F65570 JE65559:JE65570 TA65559:TA65570 ACW65559:ACW65570 AMS65559:AMS65570 AWO65559:AWO65570 BGK65559:BGK65570 BQG65559:BQG65570 CAC65559:CAC65570 CJY65559:CJY65570 CTU65559:CTU65570 DDQ65559:DDQ65570 DNM65559:DNM65570 DXI65559:DXI65570 EHE65559:EHE65570 ERA65559:ERA65570 FAW65559:FAW65570 FKS65559:FKS65570 FUO65559:FUO65570 GEK65559:GEK65570 GOG65559:GOG65570 GYC65559:GYC65570 HHY65559:HHY65570 HRU65559:HRU65570 IBQ65559:IBQ65570 ILM65559:ILM65570 IVI65559:IVI65570 JFE65559:JFE65570 JPA65559:JPA65570 JYW65559:JYW65570 KIS65559:KIS65570 KSO65559:KSO65570 LCK65559:LCK65570 LMG65559:LMG65570 LWC65559:LWC65570 MFY65559:MFY65570 MPU65559:MPU65570 MZQ65559:MZQ65570 NJM65559:NJM65570 NTI65559:NTI65570 ODE65559:ODE65570 ONA65559:ONA65570 OWW65559:OWW65570 PGS65559:PGS65570 PQO65559:PQO65570 QAK65559:QAK65570 QKG65559:QKG65570 QUC65559:QUC65570 RDY65559:RDY65570 RNU65559:RNU65570 RXQ65559:RXQ65570 SHM65559:SHM65570 SRI65559:SRI65570 TBE65559:TBE65570 TLA65559:TLA65570 TUW65559:TUW65570 UES65559:UES65570 UOO65559:UOO65570 UYK65559:UYK65570 VIG65559:VIG65570 VSC65559:VSC65570 WBY65559:WBY65570 WLU65559:WLU65570 WVQ65559:WVQ65570 F131095:F131106 JE131095:JE131106 TA131095:TA131106 ACW131095:ACW131106 AMS131095:AMS131106 AWO131095:AWO131106 BGK131095:BGK131106 BQG131095:BQG131106 CAC131095:CAC131106 CJY131095:CJY131106 CTU131095:CTU131106 DDQ131095:DDQ131106 DNM131095:DNM131106 DXI131095:DXI131106 EHE131095:EHE131106 ERA131095:ERA131106 FAW131095:FAW131106 FKS131095:FKS131106 FUO131095:FUO131106 GEK131095:GEK131106 GOG131095:GOG131106 GYC131095:GYC131106 HHY131095:HHY131106 HRU131095:HRU131106 IBQ131095:IBQ131106 ILM131095:ILM131106 IVI131095:IVI131106 JFE131095:JFE131106 JPA131095:JPA131106 JYW131095:JYW131106 KIS131095:KIS131106 KSO131095:KSO131106 LCK131095:LCK131106 LMG131095:LMG131106 LWC131095:LWC131106 MFY131095:MFY131106 MPU131095:MPU131106 MZQ131095:MZQ131106 NJM131095:NJM131106 NTI131095:NTI131106 ODE131095:ODE131106 ONA131095:ONA131106 OWW131095:OWW131106 PGS131095:PGS131106 PQO131095:PQO131106 QAK131095:QAK131106 QKG131095:QKG131106 QUC131095:QUC131106 RDY131095:RDY131106 RNU131095:RNU131106 RXQ131095:RXQ131106 SHM131095:SHM131106 SRI131095:SRI131106 TBE131095:TBE131106 TLA131095:TLA131106 TUW131095:TUW131106 UES131095:UES131106 UOO131095:UOO131106 UYK131095:UYK131106 VIG131095:VIG131106 VSC131095:VSC131106 WBY131095:WBY131106 WLU131095:WLU131106 WVQ131095:WVQ131106 F196631:F196642 JE196631:JE196642 TA196631:TA196642 ACW196631:ACW196642 AMS196631:AMS196642 AWO196631:AWO196642 BGK196631:BGK196642 BQG196631:BQG196642 CAC196631:CAC196642 CJY196631:CJY196642 CTU196631:CTU196642 DDQ196631:DDQ196642 DNM196631:DNM196642 DXI196631:DXI196642 EHE196631:EHE196642 ERA196631:ERA196642 FAW196631:FAW196642 FKS196631:FKS196642 FUO196631:FUO196642 GEK196631:GEK196642 GOG196631:GOG196642 GYC196631:GYC196642 HHY196631:HHY196642 HRU196631:HRU196642 IBQ196631:IBQ196642 ILM196631:ILM196642 IVI196631:IVI196642 JFE196631:JFE196642 JPA196631:JPA196642 JYW196631:JYW196642 KIS196631:KIS196642 KSO196631:KSO196642 LCK196631:LCK196642 LMG196631:LMG196642 LWC196631:LWC196642 MFY196631:MFY196642 MPU196631:MPU196642 MZQ196631:MZQ196642 NJM196631:NJM196642 NTI196631:NTI196642 ODE196631:ODE196642 ONA196631:ONA196642 OWW196631:OWW196642 PGS196631:PGS196642 PQO196631:PQO196642 QAK196631:QAK196642 QKG196631:QKG196642 QUC196631:QUC196642 RDY196631:RDY196642 RNU196631:RNU196642 RXQ196631:RXQ196642 SHM196631:SHM196642 SRI196631:SRI196642 TBE196631:TBE196642 TLA196631:TLA196642 TUW196631:TUW196642 UES196631:UES196642 UOO196631:UOO196642 UYK196631:UYK196642 VIG196631:VIG196642 VSC196631:VSC196642 WBY196631:WBY196642 WLU196631:WLU196642 WVQ196631:WVQ196642 F262167:F262178 JE262167:JE262178 TA262167:TA262178 ACW262167:ACW262178 AMS262167:AMS262178 AWO262167:AWO262178 BGK262167:BGK262178 BQG262167:BQG262178 CAC262167:CAC262178 CJY262167:CJY262178 CTU262167:CTU262178 DDQ262167:DDQ262178 DNM262167:DNM262178 DXI262167:DXI262178 EHE262167:EHE262178 ERA262167:ERA262178 FAW262167:FAW262178 FKS262167:FKS262178 FUO262167:FUO262178 GEK262167:GEK262178 GOG262167:GOG262178 GYC262167:GYC262178 HHY262167:HHY262178 HRU262167:HRU262178 IBQ262167:IBQ262178 ILM262167:ILM262178 IVI262167:IVI262178 JFE262167:JFE262178 JPA262167:JPA262178 JYW262167:JYW262178 KIS262167:KIS262178 KSO262167:KSO262178 LCK262167:LCK262178 LMG262167:LMG262178 LWC262167:LWC262178 MFY262167:MFY262178 MPU262167:MPU262178 MZQ262167:MZQ262178 NJM262167:NJM262178 NTI262167:NTI262178 ODE262167:ODE262178 ONA262167:ONA262178 OWW262167:OWW262178 PGS262167:PGS262178 PQO262167:PQO262178 QAK262167:QAK262178 QKG262167:QKG262178 QUC262167:QUC262178 RDY262167:RDY262178 RNU262167:RNU262178 RXQ262167:RXQ262178 SHM262167:SHM262178 SRI262167:SRI262178 TBE262167:TBE262178 TLA262167:TLA262178 TUW262167:TUW262178 UES262167:UES262178 UOO262167:UOO262178 UYK262167:UYK262178 VIG262167:VIG262178 VSC262167:VSC262178 WBY262167:WBY262178 WLU262167:WLU262178 WVQ262167:WVQ262178 F327703:F327714 JE327703:JE327714 TA327703:TA327714 ACW327703:ACW327714 AMS327703:AMS327714 AWO327703:AWO327714 BGK327703:BGK327714 BQG327703:BQG327714 CAC327703:CAC327714 CJY327703:CJY327714 CTU327703:CTU327714 DDQ327703:DDQ327714 DNM327703:DNM327714 DXI327703:DXI327714 EHE327703:EHE327714 ERA327703:ERA327714 FAW327703:FAW327714 FKS327703:FKS327714 FUO327703:FUO327714 GEK327703:GEK327714 GOG327703:GOG327714 GYC327703:GYC327714 HHY327703:HHY327714 HRU327703:HRU327714 IBQ327703:IBQ327714 ILM327703:ILM327714 IVI327703:IVI327714 JFE327703:JFE327714 JPA327703:JPA327714 JYW327703:JYW327714 KIS327703:KIS327714 KSO327703:KSO327714 LCK327703:LCK327714 LMG327703:LMG327714 LWC327703:LWC327714 MFY327703:MFY327714 MPU327703:MPU327714 MZQ327703:MZQ327714 NJM327703:NJM327714 NTI327703:NTI327714 ODE327703:ODE327714 ONA327703:ONA327714 OWW327703:OWW327714 PGS327703:PGS327714 PQO327703:PQO327714 QAK327703:QAK327714 QKG327703:QKG327714 QUC327703:QUC327714 RDY327703:RDY327714 RNU327703:RNU327714 RXQ327703:RXQ327714 SHM327703:SHM327714 SRI327703:SRI327714 TBE327703:TBE327714 TLA327703:TLA327714 TUW327703:TUW327714 UES327703:UES327714 UOO327703:UOO327714 UYK327703:UYK327714 VIG327703:VIG327714 VSC327703:VSC327714 WBY327703:WBY327714 WLU327703:WLU327714 WVQ327703:WVQ327714 F393239:F393250 JE393239:JE393250 TA393239:TA393250 ACW393239:ACW393250 AMS393239:AMS393250 AWO393239:AWO393250 BGK393239:BGK393250 BQG393239:BQG393250 CAC393239:CAC393250 CJY393239:CJY393250 CTU393239:CTU393250 DDQ393239:DDQ393250 DNM393239:DNM393250 DXI393239:DXI393250 EHE393239:EHE393250 ERA393239:ERA393250 FAW393239:FAW393250 FKS393239:FKS393250 FUO393239:FUO393250 GEK393239:GEK393250 GOG393239:GOG393250 GYC393239:GYC393250 HHY393239:HHY393250 HRU393239:HRU393250 IBQ393239:IBQ393250 ILM393239:ILM393250 IVI393239:IVI393250 JFE393239:JFE393250 JPA393239:JPA393250 JYW393239:JYW393250 KIS393239:KIS393250 KSO393239:KSO393250 LCK393239:LCK393250 LMG393239:LMG393250 LWC393239:LWC393250 MFY393239:MFY393250 MPU393239:MPU393250 MZQ393239:MZQ393250 NJM393239:NJM393250 NTI393239:NTI393250 ODE393239:ODE393250 ONA393239:ONA393250 OWW393239:OWW393250 PGS393239:PGS393250 PQO393239:PQO393250 QAK393239:QAK393250 QKG393239:QKG393250 QUC393239:QUC393250 RDY393239:RDY393250 RNU393239:RNU393250 RXQ393239:RXQ393250 SHM393239:SHM393250 SRI393239:SRI393250 TBE393239:TBE393250 TLA393239:TLA393250 TUW393239:TUW393250 UES393239:UES393250 UOO393239:UOO393250 UYK393239:UYK393250 VIG393239:VIG393250 VSC393239:VSC393250 WBY393239:WBY393250 WLU393239:WLU393250 WVQ393239:WVQ393250 F458775:F458786 JE458775:JE458786 TA458775:TA458786 ACW458775:ACW458786 AMS458775:AMS458786 AWO458775:AWO458786 BGK458775:BGK458786 BQG458775:BQG458786 CAC458775:CAC458786 CJY458775:CJY458786 CTU458775:CTU458786 DDQ458775:DDQ458786 DNM458775:DNM458786 DXI458775:DXI458786 EHE458775:EHE458786 ERA458775:ERA458786 FAW458775:FAW458786 FKS458775:FKS458786 FUO458775:FUO458786 GEK458775:GEK458786 GOG458775:GOG458786 GYC458775:GYC458786 HHY458775:HHY458786 HRU458775:HRU458786 IBQ458775:IBQ458786 ILM458775:ILM458786 IVI458775:IVI458786 JFE458775:JFE458786 JPA458775:JPA458786 JYW458775:JYW458786 KIS458775:KIS458786 KSO458775:KSO458786 LCK458775:LCK458786 LMG458775:LMG458786 LWC458775:LWC458786 MFY458775:MFY458786 MPU458775:MPU458786 MZQ458775:MZQ458786 NJM458775:NJM458786 NTI458775:NTI458786 ODE458775:ODE458786 ONA458775:ONA458786 OWW458775:OWW458786 PGS458775:PGS458786 PQO458775:PQO458786 QAK458775:QAK458786 QKG458775:QKG458786 QUC458775:QUC458786 RDY458775:RDY458786 RNU458775:RNU458786 RXQ458775:RXQ458786 SHM458775:SHM458786 SRI458775:SRI458786 TBE458775:TBE458786 TLA458775:TLA458786 TUW458775:TUW458786 UES458775:UES458786 UOO458775:UOO458786 UYK458775:UYK458786 VIG458775:VIG458786 VSC458775:VSC458786 WBY458775:WBY458786 WLU458775:WLU458786 WVQ458775:WVQ458786 F524311:F524322 JE524311:JE524322 TA524311:TA524322 ACW524311:ACW524322 AMS524311:AMS524322 AWO524311:AWO524322 BGK524311:BGK524322 BQG524311:BQG524322 CAC524311:CAC524322 CJY524311:CJY524322 CTU524311:CTU524322 DDQ524311:DDQ524322 DNM524311:DNM524322 DXI524311:DXI524322 EHE524311:EHE524322 ERA524311:ERA524322 FAW524311:FAW524322 FKS524311:FKS524322 FUO524311:FUO524322 GEK524311:GEK524322 GOG524311:GOG524322 GYC524311:GYC524322 HHY524311:HHY524322 HRU524311:HRU524322 IBQ524311:IBQ524322 ILM524311:ILM524322 IVI524311:IVI524322 JFE524311:JFE524322 JPA524311:JPA524322 JYW524311:JYW524322 KIS524311:KIS524322 KSO524311:KSO524322 LCK524311:LCK524322 LMG524311:LMG524322 LWC524311:LWC524322 MFY524311:MFY524322 MPU524311:MPU524322 MZQ524311:MZQ524322 NJM524311:NJM524322 NTI524311:NTI524322 ODE524311:ODE524322 ONA524311:ONA524322 OWW524311:OWW524322 PGS524311:PGS524322 PQO524311:PQO524322 QAK524311:QAK524322 QKG524311:QKG524322 QUC524311:QUC524322 RDY524311:RDY524322 RNU524311:RNU524322 RXQ524311:RXQ524322 SHM524311:SHM524322 SRI524311:SRI524322 TBE524311:TBE524322 TLA524311:TLA524322 TUW524311:TUW524322 UES524311:UES524322 UOO524311:UOO524322 UYK524311:UYK524322 VIG524311:VIG524322 VSC524311:VSC524322 WBY524311:WBY524322 WLU524311:WLU524322 WVQ524311:WVQ524322 F589847:F589858 JE589847:JE589858 TA589847:TA589858 ACW589847:ACW589858 AMS589847:AMS589858 AWO589847:AWO589858 BGK589847:BGK589858 BQG589847:BQG589858 CAC589847:CAC589858 CJY589847:CJY589858 CTU589847:CTU589858 DDQ589847:DDQ589858 DNM589847:DNM589858 DXI589847:DXI589858 EHE589847:EHE589858 ERA589847:ERA589858 FAW589847:FAW589858 FKS589847:FKS589858 FUO589847:FUO589858 GEK589847:GEK589858 GOG589847:GOG589858 GYC589847:GYC589858 HHY589847:HHY589858 HRU589847:HRU589858 IBQ589847:IBQ589858 ILM589847:ILM589858 IVI589847:IVI589858 JFE589847:JFE589858 JPA589847:JPA589858 JYW589847:JYW589858 KIS589847:KIS589858 KSO589847:KSO589858 LCK589847:LCK589858 LMG589847:LMG589858 LWC589847:LWC589858 MFY589847:MFY589858 MPU589847:MPU589858 MZQ589847:MZQ589858 NJM589847:NJM589858 NTI589847:NTI589858 ODE589847:ODE589858 ONA589847:ONA589858 OWW589847:OWW589858 PGS589847:PGS589858 PQO589847:PQO589858 QAK589847:QAK589858 QKG589847:QKG589858 QUC589847:QUC589858 RDY589847:RDY589858 RNU589847:RNU589858 RXQ589847:RXQ589858 SHM589847:SHM589858 SRI589847:SRI589858 TBE589847:TBE589858 TLA589847:TLA589858 TUW589847:TUW589858 UES589847:UES589858 UOO589847:UOO589858 UYK589847:UYK589858 VIG589847:VIG589858 VSC589847:VSC589858 WBY589847:WBY589858 WLU589847:WLU589858 WVQ589847:WVQ589858 F655383:F655394 JE655383:JE655394 TA655383:TA655394 ACW655383:ACW655394 AMS655383:AMS655394 AWO655383:AWO655394 BGK655383:BGK655394 BQG655383:BQG655394 CAC655383:CAC655394 CJY655383:CJY655394 CTU655383:CTU655394 DDQ655383:DDQ655394 DNM655383:DNM655394 DXI655383:DXI655394 EHE655383:EHE655394 ERA655383:ERA655394 FAW655383:FAW655394 FKS655383:FKS655394 FUO655383:FUO655394 GEK655383:GEK655394 GOG655383:GOG655394 GYC655383:GYC655394 HHY655383:HHY655394 HRU655383:HRU655394 IBQ655383:IBQ655394 ILM655383:ILM655394 IVI655383:IVI655394 JFE655383:JFE655394 JPA655383:JPA655394 JYW655383:JYW655394 KIS655383:KIS655394 KSO655383:KSO655394 LCK655383:LCK655394 LMG655383:LMG655394 LWC655383:LWC655394 MFY655383:MFY655394 MPU655383:MPU655394 MZQ655383:MZQ655394 NJM655383:NJM655394 NTI655383:NTI655394 ODE655383:ODE655394 ONA655383:ONA655394 OWW655383:OWW655394 PGS655383:PGS655394 PQO655383:PQO655394 QAK655383:QAK655394 QKG655383:QKG655394 QUC655383:QUC655394 RDY655383:RDY655394 RNU655383:RNU655394 RXQ655383:RXQ655394 SHM655383:SHM655394 SRI655383:SRI655394 TBE655383:TBE655394 TLA655383:TLA655394 TUW655383:TUW655394 UES655383:UES655394 UOO655383:UOO655394 UYK655383:UYK655394 VIG655383:VIG655394 VSC655383:VSC655394 WBY655383:WBY655394 WLU655383:WLU655394 WVQ655383:WVQ655394 F720919:F720930 JE720919:JE720930 TA720919:TA720930 ACW720919:ACW720930 AMS720919:AMS720930 AWO720919:AWO720930 BGK720919:BGK720930 BQG720919:BQG720930 CAC720919:CAC720930 CJY720919:CJY720930 CTU720919:CTU720930 DDQ720919:DDQ720930 DNM720919:DNM720930 DXI720919:DXI720930 EHE720919:EHE720930 ERA720919:ERA720930 FAW720919:FAW720930 FKS720919:FKS720930 FUO720919:FUO720930 GEK720919:GEK720930 GOG720919:GOG720930 GYC720919:GYC720930 HHY720919:HHY720930 HRU720919:HRU720930 IBQ720919:IBQ720930 ILM720919:ILM720930 IVI720919:IVI720930 JFE720919:JFE720930 JPA720919:JPA720930 JYW720919:JYW720930 KIS720919:KIS720930 KSO720919:KSO720930 LCK720919:LCK720930 LMG720919:LMG720930 LWC720919:LWC720930 MFY720919:MFY720930 MPU720919:MPU720930 MZQ720919:MZQ720930 NJM720919:NJM720930 NTI720919:NTI720930 ODE720919:ODE720930 ONA720919:ONA720930 OWW720919:OWW720930 PGS720919:PGS720930 PQO720919:PQO720930 QAK720919:QAK720930 QKG720919:QKG720930 QUC720919:QUC720930 RDY720919:RDY720930 RNU720919:RNU720930 RXQ720919:RXQ720930 SHM720919:SHM720930 SRI720919:SRI720930 TBE720919:TBE720930 TLA720919:TLA720930 TUW720919:TUW720930 UES720919:UES720930 UOO720919:UOO720930 UYK720919:UYK720930 VIG720919:VIG720930 VSC720919:VSC720930 WBY720919:WBY720930 WLU720919:WLU720930 WVQ720919:WVQ720930 F786455:F786466 JE786455:JE786466 TA786455:TA786466 ACW786455:ACW786466 AMS786455:AMS786466 AWO786455:AWO786466 BGK786455:BGK786466 BQG786455:BQG786466 CAC786455:CAC786466 CJY786455:CJY786466 CTU786455:CTU786466 DDQ786455:DDQ786466 DNM786455:DNM786466 DXI786455:DXI786466 EHE786455:EHE786466 ERA786455:ERA786466 FAW786455:FAW786466 FKS786455:FKS786466 FUO786455:FUO786466 GEK786455:GEK786466 GOG786455:GOG786466 GYC786455:GYC786466 HHY786455:HHY786466 HRU786455:HRU786466 IBQ786455:IBQ786466 ILM786455:ILM786466 IVI786455:IVI786466 JFE786455:JFE786466 JPA786455:JPA786466 JYW786455:JYW786466 KIS786455:KIS786466 KSO786455:KSO786466 LCK786455:LCK786466 LMG786455:LMG786466 LWC786455:LWC786466 MFY786455:MFY786466 MPU786455:MPU786466 MZQ786455:MZQ786466 NJM786455:NJM786466 NTI786455:NTI786466 ODE786455:ODE786466 ONA786455:ONA786466 OWW786455:OWW786466 PGS786455:PGS786466 PQO786455:PQO786466 QAK786455:QAK786466 QKG786455:QKG786466 QUC786455:QUC786466 RDY786455:RDY786466 RNU786455:RNU786466 RXQ786455:RXQ786466 SHM786455:SHM786466 SRI786455:SRI786466 TBE786455:TBE786466 TLA786455:TLA786466 TUW786455:TUW786466 UES786455:UES786466 UOO786455:UOO786466 UYK786455:UYK786466 VIG786455:VIG786466 VSC786455:VSC786466 WBY786455:WBY786466 WLU786455:WLU786466 WVQ786455:WVQ786466 F851991:F852002 JE851991:JE852002 TA851991:TA852002 ACW851991:ACW852002 AMS851991:AMS852002 AWO851991:AWO852002 BGK851991:BGK852002 BQG851991:BQG852002 CAC851991:CAC852002 CJY851991:CJY852002 CTU851991:CTU852002 DDQ851991:DDQ852002 DNM851991:DNM852002 DXI851991:DXI852002 EHE851991:EHE852002 ERA851991:ERA852002 FAW851991:FAW852002 FKS851991:FKS852002 FUO851991:FUO852002 GEK851991:GEK852002 GOG851991:GOG852002 GYC851991:GYC852002 HHY851991:HHY852002 HRU851991:HRU852002 IBQ851991:IBQ852002 ILM851991:ILM852002 IVI851991:IVI852002 JFE851991:JFE852002 JPA851991:JPA852002 JYW851991:JYW852002 KIS851991:KIS852002 KSO851991:KSO852002 LCK851991:LCK852002 LMG851991:LMG852002 LWC851991:LWC852002 MFY851991:MFY852002 MPU851991:MPU852002 MZQ851991:MZQ852002 NJM851991:NJM852002 NTI851991:NTI852002 ODE851991:ODE852002 ONA851991:ONA852002 OWW851991:OWW852002 PGS851991:PGS852002 PQO851991:PQO852002 QAK851991:QAK852002 QKG851991:QKG852002 QUC851991:QUC852002 RDY851991:RDY852002 RNU851991:RNU852002 RXQ851991:RXQ852002 SHM851991:SHM852002 SRI851991:SRI852002 TBE851991:TBE852002 TLA851991:TLA852002 TUW851991:TUW852002 UES851991:UES852002 UOO851991:UOO852002 UYK851991:UYK852002 VIG851991:VIG852002 VSC851991:VSC852002 WBY851991:WBY852002 WLU851991:WLU852002 WVQ851991:WVQ852002 F917527:F917538 JE917527:JE917538 TA917527:TA917538 ACW917527:ACW917538 AMS917527:AMS917538 AWO917527:AWO917538 BGK917527:BGK917538 BQG917527:BQG917538 CAC917527:CAC917538 CJY917527:CJY917538 CTU917527:CTU917538 DDQ917527:DDQ917538 DNM917527:DNM917538 DXI917527:DXI917538 EHE917527:EHE917538 ERA917527:ERA917538 FAW917527:FAW917538 FKS917527:FKS917538 FUO917527:FUO917538 GEK917527:GEK917538 GOG917527:GOG917538 GYC917527:GYC917538 HHY917527:HHY917538 HRU917527:HRU917538 IBQ917527:IBQ917538 ILM917527:ILM917538 IVI917527:IVI917538 JFE917527:JFE917538 JPA917527:JPA917538 JYW917527:JYW917538 KIS917527:KIS917538 KSO917527:KSO917538 LCK917527:LCK917538 LMG917527:LMG917538 LWC917527:LWC917538 MFY917527:MFY917538 MPU917527:MPU917538 MZQ917527:MZQ917538 NJM917527:NJM917538 NTI917527:NTI917538 ODE917527:ODE917538 ONA917527:ONA917538 OWW917527:OWW917538 PGS917527:PGS917538 PQO917527:PQO917538 QAK917527:QAK917538 QKG917527:QKG917538 QUC917527:QUC917538 RDY917527:RDY917538 RNU917527:RNU917538 RXQ917527:RXQ917538 SHM917527:SHM917538 SRI917527:SRI917538 TBE917527:TBE917538 TLA917527:TLA917538 TUW917527:TUW917538 UES917527:UES917538 UOO917527:UOO917538 UYK917527:UYK917538 VIG917527:VIG917538 VSC917527:VSC917538 WBY917527:WBY917538 WLU917527:WLU917538 WVQ917527:WVQ917538 F983063:F983074 JE983063:JE983074 TA983063:TA983074 ACW983063:ACW983074 AMS983063:AMS983074 AWO983063:AWO983074 BGK983063:BGK983074 BQG983063:BQG983074 CAC983063:CAC983074 CJY983063:CJY983074 CTU983063:CTU983074 DDQ983063:DDQ983074 DNM983063:DNM983074 DXI983063:DXI983074 EHE983063:EHE983074 ERA983063:ERA983074 FAW983063:FAW983074 FKS983063:FKS983074 FUO983063:FUO983074 GEK983063:GEK983074 GOG983063:GOG983074 GYC983063:GYC983074 HHY983063:HHY983074 HRU983063:HRU983074 IBQ983063:IBQ983074 ILM983063:ILM983074 IVI983063:IVI983074 JFE983063:JFE983074 JPA983063:JPA983074 JYW983063:JYW983074 KIS983063:KIS983074 KSO983063:KSO983074 LCK983063:LCK983074 LMG983063:LMG983074 LWC983063:LWC983074 MFY983063:MFY983074 MPU983063:MPU983074 MZQ983063:MZQ983074 NJM983063:NJM983074 NTI983063:NTI983074 ODE983063:ODE983074 ONA983063:ONA983074 OWW983063:OWW983074 PGS983063:PGS983074 PQO983063:PQO983074 QAK983063:QAK983074 QKG983063:QKG983074 QUC983063:QUC983074 RDY983063:RDY983074 RNU983063:RNU983074 RXQ983063:RXQ983074 SHM983063:SHM983074 SRI983063:SRI983074 TBE983063:TBE983074 TLA983063:TLA983074 TUW983063:TUW983074 UES983063:UES983074 UOO983063:UOO983074 UYK983063:UYK983074 VIG983063:VIG983074 VSC983063:VSC983074 WBY983063:WBY983074 WLU983063:WLU983074 JE24:JE35 TA24:TA35 ACW24:ACW35 AMS24:AMS35 AWO24:AWO35 BGK24:BGK35 BQG24:BQG35 CAC24:CAC35 CJY24:CJY35 CTU24:CTU35 DDQ24:DDQ35 DNM24:DNM35 DXI24:DXI35 EHE24:EHE35 ERA24:ERA35 FAW24:FAW35 FKS24:FKS35 FUO24:FUO35 GEK24:GEK35 GOG24:GOG35 GYC24:GYC35 HHY24:HHY35 HRU24:HRU35 IBQ24:IBQ35 ILM24:ILM35 IVI24:IVI35 JFE24:JFE35 JPA24:JPA35 JYW24:JYW35 KIS24:KIS35 KSO24:KSO35 LCK24:LCK35 LMG24:LMG35 LWC24:LWC35 MFY24:MFY35 MPU24:MPU35 MZQ24:MZQ35 NJM24:NJM35 NTI24:NTI35 ODE24:ODE35 ONA24:ONA35 OWW24:OWW35 PGS24:PGS35 PQO24:PQO35 QAK24:QAK35 QKG24:QKG35 QUC24:QUC35 RDY24:RDY35 RNU24:RNU35 RXQ24:RXQ35 SHM24:SHM35 SRI24:SRI35 TBE24:TBE35 TLA24:TLA35 TUW24:TUW35 UES24:UES35 UOO24:UOO35 UYK24:UYK35 VIG24:VIG35 VSC24:VSC35 WBY24:WBY35 WLU24:WLU35 WVQ24:WVQ35 F24:F35"/>
    <dataValidation type="list" allowBlank="1" showInputMessage="1" showErrorMessage="1" sqref="K65542 K7 K983046 K917510 K851974 K786438 K720902 K655366 K589830 K524294 K458758 K393222 K327686 K262150 K196614 K131078">
      <formula1>P1:P3</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55"/>
  <sheetViews>
    <sheetView topLeftCell="A20" zoomScale="80" zoomScaleNormal="80" workbookViewId="0">
      <selection activeCell="D27" sqref="D27"/>
    </sheetView>
  </sheetViews>
  <sheetFormatPr baseColWidth="10" defaultRowHeight="12.75" x14ac:dyDescent="0.2"/>
  <cols>
    <col min="1" max="1" width="20.5703125" style="2" customWidth="1"/>
    <col min="2" max="2" width="11.42578125" style="2" customWidth="1"/>
    <col min="3" max="3" width="25.85546875" style="2" bestFit="1" customWidth="1"/>
    <col min="4" max="4" width="20.140625" style="2" bestFit="1" customWidth="1"/>
    <col min="5" max="5" width="18.85546875" style="2" customWidth="1"/>
    <col min="6" max="6" width="28.140625" style="2" customWidth="1"/>
    <col min="7" max="7" width="20.85546875" style="2" customWidth="1"/>
    <col min="8" max="8" width="19.5703125" style="2" customWidth="1"/>
    <col min="9" max="9" width="21.5703125" style="2" customWidth="1"/>
    <col min="10" max="10" width="15.140625" style="2" customWidth="1"/>
    <col min="11" max="13" width="11.42578125" style="2" hidden="1" customWidth="1"/>
    <col min="14" max="14" width="15.7109375" style="2" bestFit="1"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69"/>
      <c r="B1" s="370"/>
      <c r="C1" s="370"/>
      <c r="D1" s="370"/>
      <c r="E1" s="370"/>
      <c r="F1" s="370"/>
      <c r="G1" s="370"/>
      <c r="H1" s="370"/>
      <c r="I1" s="370"/>
      <c r="J1" s="371"/>
      <c r="K1" s="1" t="s">
        <v>0</v>
      </c>
      <c r="L1" s="1" t="s">
        <v>1</v>
      </c>
      <c r="M1" s="1" t="s">
        <v>2</v>
      </c>
      <c r="P1" s="3" t="s">
        <v>3</v>
      </c>
    </row>
    <row r="2" spans="1:18" ht="24.6" customHeight="1" x14ac:dyDescent="0.2">
      <c r="A2" s="315"/>
      <c r="B2" s="318" t="s">
        <v>4</v>
      </c>
      <c r="C2" s="319"/>
      <c r="D2" s="319"/>
      <c r="E2" s="319"/>
      <c r="F2" s="319"/>
      <c r="G2" s="319"/>
      <c r="H2" s="320"/>
      <c r="I2" s="324" t="s">
        <v>882</v>
      </c>
      <c r="J2" s="325"/>
      <c r="K2" s="1" t="s">
        <v>6</v>
      </c>
      <c r="L2" s="1" t="s">
        <v>7</v>
      </c>
      <c r="M2" s="1" t="s">
        <v>8</v>
      </c>
      <c r="P2" s="3" t="s">
        <v>9</v>
      </c>
    </row>
    <row r="3" spans="1:18" ht="24.6" customHeight="1" x14ac:dyDescent="0.2">
      <c r="A3" s="316"/>
      <c r="B3" s="321"/>
      <c r="C3" s="322"/>
      <c r="D3" s="322"/>
      <c r="E3" s="322"/>
      <c r="F3" s="322"/>
      <c r="G3" s="322"/>
      <c r="H3" s="323"/>
      <c r="I3" s="326" t="s">
        <v>10</v>
      </c>
      <c r="J3" s="327"/>
      <c r="K3" s="1" t="s">
        <v>11</v>
      </c>
      <c r="L3" s="1"/>
      <c r="M3" s="1" t="s">
        <v>12</v>
      </c>
      <c r="P3" s="3" t="s">
        <v>13</v>
      </c>
    </row>
    <row r="4" spans="1:18" ht="24.6" customHeight="1" thickBot="1" x14ac:dyDescent="0.25">
      <c r="A4" s="317"/>
      <c r="B4" s="328" t="s">
        <v>14</v>
      </c>
      <c r="C4" s="329"/>
      <c r="D4" s="329"/>
      <c r="E4" s="329"/>
      <c r="F4" s="329"/>
      <c r="G4" s="329"/>
      <c r="H4" s="330"/>
      <c r="I4" s="308" t="s">
        <v>15</v>
      </c>
      <c r="J4" s="309"/>
      <c r="M4" s="1" t="s">
        <v>16</v>
      </c>
      <c r="P4" s="3" t="s">
        <v>1</v>
      </c>
    </row>
    <row r="5" spans="1:18" ht="13.35" customHeight="1" thickBot="1" x14ac:dyDescent="0.25">
      <c r="A5" s="31"/>
      <c r="B5" s="4"/>
      <c r="C5" s="4"/>
      <c r="D5" s="4"/>
      <c r="E5" s="4"/>
      <c r="F5" s="4"/>
      <c r="G5" s="4"/>
      <c r="H5" s="4"/>
      <c r="I5" s="4"/>
      <c r="J5" s="5"/>
      <c r="M5" s="1"/>
      <c r="P5" s="3" t="s">
        <v>7</v>
      </c>
    </row>
    <row r="6" spans="1:18" ht="27" customHeight="1" thickBot="1" x14ac:dyDescent="0.25">
      <c r="A6" s="356" t="s">
        <v>17</v>
      </c>
      <c r="B6" s="357"/>
      <c r="C6" s="357"/>
      <c r="D6" s="357"/>
      <c r="E6" s="357"/>
      <c r="F6" s="357"/>
      <c r="G6" s="357"/>
      <c r="H6" s="357"/>
      <c r="I6" s="357"/>
      <c r="J6" s="358"/>
    </row>
    <row r="7" spans="1:18" ht="34.35" customHeight="1" x14ac:dyDescent="0.2">
      <c r="A7" s="6" t="s">
        <v>18</v>
      </c>
      <c r="B7" s="359" t="s">
        <v>19</v>
      </c>
      <c r="C7" s="359"/>
      <c r="D7" s="359"/>
      <c r="E7" s="359"/>
      <c r="F7" s="359"/>
      <c r="G7" s="359"/>
      <c r="H7" s="359"/>
      <c r="I7" s="7" t="s">
        <v>20</v>
      </c>
      <c r="J7" s="108" t="s">
        <v>3</v>
      </c>
      <c r="M7" s="1"/>
    </row>
    <row r="8" spans="1:18" ht="34.35" customHeight="1" thickBot="1" x14ac:dyDescent="0.25">
      <c r="A8" s="8" t="s">
        <v>21</v>
      </c>
      <c r="B8" s="360" t="s">
        <v>887</v>
      </c>
      <c r="C8" s="361"/>
      <c r="D8" s="361"/>
      <c r="E8" s="361"/>
      <c r="F8" s="361"/>
      <c r="G8" s="361"/>
      <c r="H8" s="362"/>
      <c r="I8" s="9" t="s">
        <v>22</v>
      </c>
      <c r="J8" s="109" t="s">
        <v>1</v>
      </c>
      <c r="M8" s="1"/>
    </row>
    <row r="9" spans="1:18" ht="13.5" thickBot="1" x14ac:dyDescent="0.25">
      <c r="A9" s="363"/>
      <c r="B9" s="364"/>
      <c r="C9" s="364"/>
      <c r="D9" s="364"/>
      <c r="E9" s="364"/>
      <c r="F9" s="364"/>
      <c r="G9" s="364"/>
      <c r="H9" s="364"/>
      <c r="I9" s="364"/>
      <c r="J9" s="365"/>
    </row>
    <row r="10" spans="1:18" ht="78" customHeight="1" x14ac:dyDescent="0.2">
      <c r="A10" s="6" t="s">
        <v>23</v>
      </c>
      <c r="B10" s="366" t="s">
        <v>770</v>
      </c>
      <c r="C10" s="367"/>
      <c r="D10" s="367"/>
      <c r="E10" s="367"/>
      <c r="F10" s="368"/>
      <c r="G10" s="7" t="s">
        <v>24</v>
      </c>
      <c r="H10" s="353" t="s">
        <v>771</v>
      </c>
      <c r="I10" s="354"/>
      <c r="J10" s="355"/>
    </row>
    <row r="11" spans="1:18" ht="47.25" x14ac:dyDescent="0.2">
      <c r="A11" s="33" t="s">
        <v>25</v>
      </c>
      <c r="B11" s="350" t="s">
        <v>52</v>
      </c>
      <c r="C11" s="351"/>
      <c r="D11" s="351"/>
      <c r="E11" s="351"/>
      <c r="F11" s="352"/>
      <c r="G11" s="34" t="s">
        <v>26</v>
      </c>
      <c r="H11" s="353" t="s">
        <v>768</v>
      </c>
      <c r="I11" s="354"/>
      <c r="J11" s="355"/>
    </row>
    <row r="12" spans="1:18" ht="31.5" x14ac:dyDescent="0.2">
      <c r="A12" s="33" t="s">
        <v>27</v>
      </c>
      <c r="B12" s="337" t="s">
        <v>769</v>
      </c>
      <c r="C12" s="338"/>
      <c r="D12" s="338"/>
      <c r="E12" s="338"/>
      <c r="F12" s="339"/>
      <c r="G12" s="34" t="s">
        <v>28</v>
      </c>
      <c r="H12" s="353" t="s">
        <v>746</v>
      </c>
      <c r="I12" s="354"/>
      <c r="J12" s="355"/>
    </row>
    <row r="13" spans="1:18" ht="47.25" x14ac:dyDescent="0.2">
      <c r="A13" s="33" t="s">
        <v>29</v>
      </c>
      <c r="B13" s="337" t="s">
        <v>775</v>
      </c>
      <c r="C13" s="338"/>
      <c r="D13" s="338"/>
      <c r="E13" s="338"/>
      <c r="F13" s="339"/>
      <c r="G13" s="34" t="s">
        <v>30</v>
      </c>
      <c r="H13" s="340" t="s">
        <v>761</v>
      </c>
      <c r="I13" s="340"/>
      <c r="J13" s="341"/>
    </row>
    <row r="14" spans="1:18" ht="47.25" x14ac:dyDescent="0.2">
      <c r="A14" s="33" t="s">
        <v>31</v>
      </c>
      <c r="B14" s="337" t="s">
        <v>776</v>
      </c>
      <c r="C14" s="338"/>
      <c r="D14" s="338"/>
      <c r="E14" s="338"/>
      <c r="F14" s="339"/>
      <c r="G14" s="34" t="s">
        <v>32</v>
      </c>
      <c r="H14" s="340" t="s">
        <v>33</v>
      </c>
      <c r="I14" s="340"/>
      <c r="J14" s="341"/>
    </row>
    <row r="15" spans="1:18" ht="23.45" customHeight="1" x14ac:dyDescent="0.2">
      <c r="A15" s="342" t="s">
        <v>34</v>
      </c>
      <c r="B15" s="343">
        <v>8</v>
      </c>
      <c r="C15" s="344"/>
      <c r="D15" s="347" t="s">
        <v>35</v>
      </c>
      <c r="E15" s="347"/>
      <c r="F15" s="420">
        <v>1</v>
      </c>
      <c r="G15" s="348" t="s">
        <v>36</v>
      </c>
      <c r="H15" s="10" t="s">
        <v>37</v>
      </c>
      <c r="I15" s="10" t="s">
        <v>38</v>
      </c>
      <c r="J15" s="11" t="s">
        <v>39</v>
      </c>
      <c r="P15" s="12"/>
      <c r="Q15" s="12"/>
      <c r="R15" s="12"/>
    </row>
    <row r="16" spans="1:18" ht="51.6" customHeight="1" x14ac:dyDescent="0.2">
      <c r="A16" s="342"/>
      <c r="B16" s="345"/>
      <c r="C16" s="346"/>
      <c r="D16" s="347"/>
      <c r="E16" s="347"/>
      <c r="F16" s="340"/>
      <c r="G16" s="349"/>
      <c r="H16" s="79" t="s">
        <v>912</v>
      </c>
      <c r="I16" s="80" t="s">
        <v>913</v>
      </c>
      <c r="J16" s="81" t="s">
        <v>914</v>
      </c>
      <c r="P16" s="12"/>
      <c r="Q16" s="12"/>
      <c r="R16" s="12"/>
    </row>
    <row r="17" spans="1:16" ht="13.5" thickBot="1" x14ac:dyDescent="0.25">
      <c r="A17" s="331"/>
      <c r="B17" s="332"/>
      <c r="C17" s="332"/>
      <c r="D17" s="332"/>
      <c r="E17" s="332"/>
      <c r="F17" s="332"/>
      <c r="G17" s="332"/>
      <c r="H17" s="332"/>
      <c r="I17" s="332"/>
      <c r="J17" s="333"/>
    </row>
    <row r="18" spans="1:16" ht="13.5" thickBot="1" x14ac:dyDescent="0.25">
      <c r="A18" s="334"/>
      <c r="B18" s="335"/>
      <c r="C18" s="335"/>
      <c r="D18" s="335"/>
      <c r="E18" s="335"/>
      <c r="F18" s="335"/>
      <c r="G18" s="335"/>
      <c r="H18" s="335"/>
      <c r="I18" s="335"/>
      <c r="J18" s="336"/>
    </row>
    <row r="19" spans="1:16" ht="24.6" customHeight="1" x14ac:dyDescent="0.2">
      <c r="A19" s="315"/>
      <c r="B19" s="318" t="s">
        <v>4</v>
      </c>
      <c r="C19" s="319"/>
      <c r="D19" s="319"/>
      <c r="E19" s="319"/>
      <c r="F19" s="319"/>
      <c r="G19" s="319"/>
      <c r="H19" s="320"/>
      <c r="I19" s="324" t="s">
        <v>5</v>
      </c>
      <c r="J19" s="325"/>
      <c r="K19" s="1" t="s">
        <v>6</v>
      </c>
      <c r="L19" s="1" t="s">
        <v>7</v>
      </c>
      <c r="M19" s="1" t="s">
        <v>8</v>
      </c>
      <c r="P19" s="3" t="s">
        <v>9</v>
      </c>
    </row>
    <row r="20" spans="1:16" ht="24.6" customHeight="1" x14ac:dyDescent="0.2">
      <c r="A20" s="316"/>
      <c r="B20" s="321"/>
      <c r="C20" s="322"/>
      <c r="D20" s="322"/>
      <c r="E20" s="322"/>
      <c r="F20" s="322"/>
      <c r="G20" s="322"/>
      <c r="H20" s="323"/>
      <c r="I20" s="326" t="s">
        <v>762</v>
      </c>
      <c r="J20" s="327"/>
      <c r="K20" s="1" t="s">
        <v>11</v>
      </c>
      <c r="L20" s="1"/>
      <c r="M20" s="1" t="s">
        <v>12</v>
      </c>
      <c r="P20" s="3" t="s">
        <v>13</v>
      </c>
    </row>
    <row r="21" spans="1:16" ht="24.6" customHeight="1" thickBot="1" x14ac:dyDescent="0.25">
      <c r="A21" s="317"/>
      <c r="B21" s="328" t="s">
        <v>14</v>
      </c>
      <c r="C21" s="329"/>
      <c r="D21" s="329"/>
      <c r="E21" s="329"/>
      <c r="F21" s="329"/>
      <c r="G21" s="329"/>
      <c r="H21" s="330"/>
      <c r="I21" s="308" t="s">
        <v>15</v>
      </c>
      <c r="J21" s="309"/>
      <c r="M21" s="1" t="s">
        <v>16</v>
      </c>
      <c r="P21" s="3" t="s">
        <v>1</v>
      </c>
    </row>
    <row r="22" spans="1:16" ht="24.95" customHeight="1" thickBot="1" x14ac:dyDescent="0.25">
      <c r="A22" s="310" t="s">
        <v>40</v>
      </c>
      <c r="B22" s="311"/>
      <c r="C22" s="311"/>
      <c r="D22" s="311"/>
      <c r="E22" s="311"/>
      <c r="F22" s="311"/>
      <c r="G22" s="311"/>
      <c r="H22" s="311"/>
      <c r="I22" s="311"/>
      <c r="J22" s="312"/>
    </row>
    <row r="23" spans="1:16" ht="42" customHeight="1" x14ac:dyDescent="0.2">
      <c r="A23" s="13" t="s">
        <v>41</v>
      </c>
      <c r="B23" s="35" t="s">
        <v>35</v>
      </c>
      <c r="C23" s="35" t="s">
        <v>42</v>
      </c>
      <c r="D23" s="14" t="s">
        <v>43</v>
      </c>
      <c r="E23" s="313" t="s">
        <v>44</v>
      </c>
      <c r="F23" s="314"/>
      <c r="G23" s="313" t="s">
        <v>45</v>
      </c>
      <c r="H23" s="314"/>
      <c r="I23" s="15" t="s">
        <v>46</v>
      </c>
      <c r="J23" s="16" t="s">
        <v>47</v>
      </c>
    </row>
    <row r="24" spans="1:16" ht="93.75" customHeight="1" thickBot="1" x14ac:dyDescent="0.25">
      <c r="A24" s="260" t="s">
        <v>902</v>
      </c>
      <c r="B24" s="82">
        <f>$F$15</f>
        <v>1</v>
      </c>
      <c r="C24" s="150">
        <f>'MATRIZ INDICADORES FINACIEROS'!I22</f>
        <v>0.6439430050859295</v>
      </c>
      <c r="D24" s="82">
        <f>+C24/B24</f>
        <v>0.6439430050859295</v>
      </c>
      <c r="E24" s="511" t="s">
        <v>946</v>
      </c>
      <c r="F24" s="511"/>
      <c r="G24" s="419" t="s">
        <v>53</v>
      </c>
      <c r="H24" s="419"/>
      <c r="I24" s="77" t="s">
        <v>57</v>
      </c>
      <c r="J24" s="261">
        <v>45746</v>
      </c>
    </row>
    <row r="25" spans="1:16" s="17" customFormat="1" ht="87.75" customHeight="1" thickBot="1" x14ac:dyDescent="0.25">
      <c r="A25" s="260" t="s">
        <v>903</v>
      </c>
      <c r="B25" s="82">
        <f t="shared" ref="B25:B27" si="0">$F$15</f>
        <v>1</v>
      </c>
      <c r="C25" s="259">
        <f>+'MATRIZ INDICADORES FINACIEROS'!M22</f>
        <v>1.2491506974716668</v>
      </c>
      <c r="D25" s="118">
        <f>+C25/B25</f>
        <v>1.2491506974716668</v>
      </c>
      <c r="E25" s="511" t="s">
        <v>947</v>
      </c>
      <c r="F25" s="511"/>
      <c r="G25" s="512" t="s">
        <v>53</v>
      </c>
      <c r="H25" s="512"/>
      <c r="I25" s="77" t="s">
        <v>57</v>
      </c>
      <c r="J25" s="261">
        <v>45838</v>
      </c>
    </row>
    <row r="26" spans="1:16" s="17" customFormat="1" ht="98.25" customHeight="1" thickBot="1" x14ac:dyDescent="0.25">
      <c r="A26" s="260" t="s">
        <v>904</v>
      </c>
      <c r="B26" s="82">
        <f t="shared" si="0"/>
        <v>1</v>
      </c>
      <c r="C26" s="150">
        <f>+'MATRIZ INDICADORES FINACIEROS'!Q22</f>
        <v>1.4012143990622106</v>
      </c>
      <c r="D26" s="304">
        <f>+C26/B26</f>
        <v>1.4012143990622106</v>
      </c>
      <c r="E26" s="511" t="s">
        <v>948</v>
      </c>
      <c r="F26" s="511"/>
      <c r="G26" s="512" t="s">
        <v>53</v>
      </c>
      <c r="H26" s="512"/>
      <c r="I26" s="77" t="s">
        <v>57</v>
      </c>
      <c r="J26" s="261">
        <v>45930</v>
      </c>
    </row>
    <row r="27" spans="1:16" s="17" customFormat="1" ht="118.5" customHeight="1" thickBot="1" x14ac:dyDescent="0.25">
      <c r="A27" s="260" t="s">
        <v>905</v>
      </c>
      <c r="B27" s="82">
        <f t="shared" si="0"/>
        <v>1</v>
      </c>
      <c r="C27" s="150">
        <v>1.1599999999999999</v>
      </c>
      <c r="D27" s="304">
        <f>+C27/B27</f>
        <v>1.1599999999999999</v>
      </c>
      <c r="E27" s="511" t="s">
        <v>989</v>
      </c>
      <c r="F27" s="511"/>
      <c r="G27" s="419" t="s">
        <v>53</v>
      </c>
      <c r="H27" s="419"/>
      <c r="I27" s="205" t="s">
        <v>57</v>
      </c>
      <c r="J27" s="261">
        <v>46022</v>
      </c>
    </row>
    <row r="28" spans="1:16" ht="12.6" customHeight="1" thickBot="1" x14ac:dyDescent="0.25"/>
    <row r="29" spans="1:16" ht="24.6" customHeight="1" x14ac:dyDescent="0.2">
      <c r="A29" s="315"/>
      <c r="B29" s="318" t="s">
        <v>4</v>
      </c>
      <c r="C29" s="319"/>
      <c r="D29" s="319"/>
      <c r="E29" s="319"/>
      <c r="F29" s="319"/>
      <c r="G29" s="319"/>
      <c r="H29" s="320"/>
      <c r="I29" s="324" t="s">
        <v>882</v>
      </c>
      <c r="J29" s="325"/>
      <c r="K29" s="1" t="s">
        <v>6</v>
      </c>
      <c r="L29" s="1" t="s">
        <v>7</v>
      </c>
      <c r="M29" s="1" t="s">
        <v>8</v>
      </c>
      <c r="P29" s="3" t="s">
        <v>9</v>
      </c>
    </row>
    <row r="30" spans="1:16" ht="24.6" customHeight="1" x14ac:dyDescent="0.2">
      <c r="A30" s="316"/>
      <c r="B30" s="321"/>
      <c r="C30" s="322"/>
      <c r="D30" s="322"/>
      <c r="E30" s="322"/>
      <c r="F30" s="322"/>
      <c r="G30" s="322"/>
      <c r="H30" s="323"/>
      <c r="I30" s="326" t="s">
        <v>10</v>
      </c>
      <c r="J30" s="327"/>
      <c r="K30" s="1" t="s">
        <v>11</v>
      </c>
      <c r="L30" s="1"/>
      <c r="M30" s="1" t="s">
        <v>12</v>
      </c>
      <c r="P30" s="3" t="s">
        <v>13</v>
      </c>
    </row>
    <row r="31" spans="1:16" ht="24.6" customHeight="1" thickBot="1" x14ac:dyDescent="0.25">
      <c r="A31" s="317"/>
      <c r="B31" s="328" t="s">
        <v>14</v>
      </c>
      <c r="C31" s="329"/>
      <c r="D31" s="329"/>
      <c r="E31" s="329"/>
      <c r="F31" s="329"/>
      <c r="G31" s="329"/>
      <c r="H31" s="330"/>
      <c r="I31" s="308" t="s">
        <v>15</v>
      </c>
      <c r="J31" s="309"/>
      <c r="M31" s="1" t="s">
        <v>16</v>
      </c>
      <c r="P31" s="3" t="s">
        <v>1</v>
      </c>
    </row>
    <row r="32" spans="1:16" ht="24.95" customHeight="1" thickBot="1" x14ac:dyDescent="0.25">
      <c r="A32" s="310" t="s">
        <v>49</v>
      </c>
      <c r="B32" s="311"/>
      <c r="C32" s="311"/>
      <c r="D32" s="311"/>
      <c r="E32" s="311"/>
      <c r="F32" s="311"/>
      <c r="G32" s="311"/>
      <c r="H32" s="311"/>
      <c r="I32" s="311"/>
      <c r="J32" s="312"/>
    </row>
    <row r="33" spans="1:10" ht="24.95" customHeight="1" x14ac:dyDescent="0.2">
      <c r="A33" s="30"/>
      <c r="B33" s="23"/>
      <c r="C33" s="23"/>
      <c r="D33" s="23"/>
      <c r="E33" s="23"/>
      <c r="F33" s="23"/>
      <c r="G33" s="23"/>
      <c r="H33" s="23"/>
      <c r="I33" s="23"/>
      <c r="J33" s="24"/>
    </row>
    <row r="34" spans="1:10" ht="24.95" customHeight="1" x14ac:dyDescent="0.2">
      <c r="A34" s="31"/>
      <c r="J34" s="20"/>
    </row>
    <row r="35" spans="1:10" ht="24.95" customHeight="1" x14ac:dyDescent="0.2">
      <c r="A35" s="31"/>
      <c r="J35" s="20"/>
    </row>
    <row r="36" spans="1:10" ht="24.95" customHeight="1" x14ac:dyDescent="0.2">
      <c r="A36" s="31"/>
      <c r="J36" s="20"/>
    </row>
    <row r="37" spans="1:10" ht="24.95" customHeight="1" x14ac:dyDescent="0.2">
      <c r="A37" s="31"/>
      <c r="J37" s="20"/>
    </row>
    <row r="38" spans="1:10" ht="24.95" customHeight="1" x14ac:dyDescent="0.2">
      <c r="A38" s="31"/>
      <c r="J38" s="20"/>
    </row>
    <row r="39" spans="1:10" ht="24.95" customHeight="1" x14ac:dyDescent="0.2">
      <c r="A39" s="31"/>
      <c r="J39" s="20"/>
    </row>
    <row r="40" spans="1:10" ht="24.95" customHeight="1" x14ac:dyDescent="0.2">
      <c r="A40" s="31"/>
      <c r="J40" s="20"/>
    </row>
    <row r="41" spans="1:10" ht="24.95" customHeight="1" x14ac:dyDescent="0.2">
      <c r="A41" s="31"/>
      <c r="J41" s="20"/>
    </row>
    <row r="42" spans="1:10" x14ac:dyDescent="0.2">
      <c r="A42" s="31"/>
      <c r="J42" s="20"/>
    </row>
    <row r="43" spans="1:10" x14ac:dyDescent="0.2">
      <c r="A43" s="31"/>
      <c r="J43" s="20"/>
    </row>
    <row r="44" spans="1:10" x14ac:dyDescent="0.2">
      <c r="A44" s="31"/>
      <c r="J44" s="20"/>
    </row>
    <row r="45" spans="1:10" x14ac:dyDescent="0.2">
      <c r="A45" s="31"/>
      <c r="J45" s="20"/>
    </row>
    <row r="46" spans="1:10" x14ac:dyDescent="0.2">
      <c r="A46" s="31"/>
      <c r="J46" s="20"/>
    </row>
    <row r="47" spans="1:10" x14ac:dyDescent="0.2">
      <c r="A47" s="31"/>
      <c r="J47" s="20"/>
    </row>
    <row r="48" spans="1:10" x14ac:dyDescent="0.2">
      <c r="A48" s="31"/>
      <c r="J48" s="20"/>
    </row>
    <row r="49" spans="1:10" x14ac:dyDescent="0.2">
      <c r="A49" s="31"/>
      <c r="J49" s="20"/>
    </row>
    <row r="50" spans="1:10" x14ac:dyDescent="0.2">
      <c r="A50" s="31"/>
      <c r="J50" s="20"/>
    </row>
    <row r="51" spans="1:10" x14ac:dyDescent="0.2">
      <c r="A51" s="31"/>
      <c r="J51" s="20"/>
    </row>
    <row r="52" spans="1:10" x14ac:dyDescent="0.2">
      <c r="A52" s="31"/>
      <c r="J52" s="20"/>
    </row>
    <row r="53" spans="1:10" x14ac:dyDescent="0.2">
      <c r="A53" s="31"/>
      <c r="J53" s="20"/>
    </row>
    <row r="54" spans="1:10" x14ac:dyDescent="0.2">
      <c r="A54" s="31"/>
      <c r="J54" s="20"/>
    </row>
    <row r="55" spans="1:10" ht="13.5" thickBot="1" x14ac:dyDescent="0.25">
      <c r="A55" s="32"/>
      <c r="B55" s="25"/>
      <c r="C55" s="25"/>
      <c r="D55" s="25"/>
      <c r="E55" s="25"/>
      <c r="F55" s="25"/>
      <c r="G55" s="25"/>
      <c r="H55" s="25"/>
      <c r="I55" s="25"/>
      <c r="J55" s="26"/>
    </row>
  </sheetData>
  <mergeCells count="5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E25:F25"/>
    <mergeCell ref="G25:H25"/>
    <mergeCell ref="A17:J17"/>
    <mergeCell ref="A18:J18"/>
    <mergeCell ref="A19:A21"/>
    <mergeCell ref="B19:H20"/>
    <mergeCell ref="I19:J19"/>
    <mergeCell ref="I20:J20"/>
    <mergeCell ref="B21:H21"/>
    <mergeCell ref="I21:J21"/>
    <mergeCell ref="A22:J22"/>
    <mergeCell ref="E23:F23"/>
    <mergeCell ref="G23:H23"/>
    <mergeCell ref="E24:F24"/>
    <mergeCell ref="G24:H24"/>
    <mergeCell ref="E26:F26"/>
    <mergeCell ref="G26:H26"/>
    <mergeCell ref="E27:F27"/>
    <mergeCell ref="G27:H27"/>
    <mergeCell ref="A32:J32"/>
    <mergeCell ref="A29:A31"/>
    <mergeCell ref="B29:H30"/>
    <mergeCell ref="I29:J29"/>
    <mergeCell ref="I30:J30"/>
    <mergeCell ref="B31:H31"/>
    <mergeCell ref="I31:J31"/>
  </mergeCells>
  <dataValidations count="3">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55"/>
  <sheetViews>
    <sheetView topLeftCell="A19" zoomScale="80" zoomScaleNormal="80" workbookViewId="0">
      <selection activeCell="D24" sqref="D24"/>
    </sheetView>
  </sheetViews>
  <sheetFormatPr baseColWidth="10" defaultRowHeight="12.75" x14ac:dyDescent="0.2"/>
  <cols>
    <col min="1" max="1" width="20.5703125" style="2" customWidth="1"/>
    <col min="2" max="2" width="11.42578125" style="2" customWidth="1"/>
    <col min="3" max="3" width="25.85546875" style="2" bestFit="1" customWidth="1"/>
    <col min="4" max="4" width="20.140625" style="2" bestFit="1" customWidth="1"/>
    <col min="5" max="5" width="11.42578125" style="2" customWidth="1"/>
    <col min="6" max="6" width="21.140625" style="2" customWidth="1"/>
    <col min="7" max="7" width="20.85546875" style="2" customWidth="1"/>
    <col min="8" max="8" width="19.5703125" style="2" customWidth="1"/>
    <col min="9" max="9" width="21.5703125" style="2" customWidth="1"/>
    <col min="10" max="10" width="15.140625" style="2" customWidth="1"/>
    <col min="11" max="13" width="11.42578125" style="2" hidden="1" customWidth="1"/>
    <col min="14" max="14" width="15.7109375" style="2" bestFit="1"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69"/>
      <c r="B1" s="370"/>
      <c r="C1" s="370"/>
      <c r="D1" s="370"/>
      <c r="E1" s="370"/>
      <c r="F1" s="370"/>
      <c r="G1" s="370"/>
      <c r="H1" s="370"/>
      <c r="I1" s="370"/>
      <c r="J1" s="371"/>
      <c r="K1" s="1" t="s">
        <v>0</v>
      </c>
      <c r="L1" s="1" t="s">
        <v>1</v>
      </c>
      <c r="M1" s="1" t="s">
        <v>2</v>
      </c>
      <c r="P1" s="3" t="s">
        <v>3</v>
      </c>
    </row>
    <row r="2" spans="1:18" ht="24.6" customHeight="1" x14ac:dyDescent="0.2">
      <c r="A2" s="315"/>
      <c r="B2" s="318" t="s">
        <v>4</v>
      </c>
      <c r="C2" s="319"/>
      <c r="D2" s="319"/>
      <c r="E2" s="319"/>
      <c r="F2" s="319"/>
      <c r="G2" s="319"/>
      <c r="H2" s="320"/>
      <c r="I2" s="324" t="s">
        <v>882</v>
      </c>
      <c r="J2" s="325"/>
      <c r="K2" s="1" t="s">
        <v>6</v>
      </c>
      <c r="L2" s="1" t="s">
        <v>7</v>
      </c>
      <c r="M2" s="1" t="s">
        <v>8</v>
      </c>
      <c r="P2" s="3" t="s">
        <v>9</v>
      </c>
    </row>
    <row r="3" spans="1:18" ht="24.6" customHeight="1" x14ac:dyDescent="0.2">
      <c r="A3" s="316"/>
      <c r="B3" s="321"/>
      <c r="C3" s="322"/>
      <c r="D3" s="322"/>
      <c r="E3" s="322"/>
      <c r="F3" s="322"/>
      <c r="G3" s="322"/>
      <c r="H3" s="323"/>
      <c r="I3" s="326" t="s">
        <v>10</v>
      </c>
      <c r="J3" s="327"/>
      <c r="K3" s="1" t="s">
        <v>11</v>
      </c>
      <c r="L3" s="1"/>
      <c r="M3" s="1" t="s">
        <v>12</v>
      </c>
      <c r="P3" s="3" t="s">
        <v>13</v>
      </c>
    </row>
    <row r="4" spans="1:18" ht="24.6" customHeight="1" thickBot="1" x14ac:dyDescent="0.25">
      <c r="A4" s="317"/>
      <c r="B4" s="328" t="s">
        <v>14</v>
      </c>
      <c r="C4" s="329"/>
      <c r="D4" s="329"/>
      <c r="E4" s="329"/>
      <c r="F4" s="329"/>
      <c r="G4" s="329"/>
      <c r="H4" s="330"/>
      <c r="I4" s="308" t="s">
        <v>15</v>
      </c>
      <c r="J4" s="309"/>
      <c r="M4" s="1" t="s">
        <v>16</v>
      </c>
      <c r="P4" s="3" t="s">
        <v>1</v>
      </c>
    </row>
    <row r="5" spans="1:18" ht="13.35" customHeight="1" thickBot="1" x14ac:dyDescent="0.25">
      <c r="A5" s="31"/>
      <c r="B5" s="4"/>
      <c r="C5" s="4"/>
      <c r="D5" s="4"/>
      <c r="E5" s="4"/>
      <c r="F5" s="4"/>
      <c r="G5" s="4"/>
      <c r="H5" s="4"/>
      <c r="I5" s="4"/>
      <c r="J5" s="5"/>
      <c r="M5" s="1"/>
      <c r="P5" s="3" t="s">
        <v>7</v>
      </c>
    </row>
    <row r="6" spans="1:18" ht="27" customHeight="1" thickBot="1" x14ac:dyDescent="0.25">
      <c r="A6" s="356" t="s">
        <v>17</v>
      </c>
      <c r="B6" s="357"/>
      <c r="C6" s="357"/>
      <c r="D6" s="357"/>
      <c r="E6" s="357"/>
      <c r="F6" s="357"/>
      <c r="G6" s="357"/>
      <c r="H6" s="357"/>
      <c r="I6" s="357"/>
      <c r="J6" s="358"/>
    </row>
    <row r="7" spans="1:18" ht="34.35" customHeight="1" x14ac:dyDescent="0.2">
      <c r="A7" s="6" t="s">
        <v>18</v>
      </c>
      <c r="B7" s="359" t="s">
        <v>19</v>
      </c>
      <c r="C7" s="359"/>
      <c r="D7" s="359"/>
      <c r="E7" s="359"/>
      <c r="F7" s="359"/>
      <c r="G7" s="359"/>
      <c r="H7" s="359"/>
      <c r="I7" s="7" t="s">
        <v>20</v>
      </c>
      <c r="J7" s="108" t="s">
        <v>3</v>
      </c>
      <c r="M7" s="1"/>
    </row>
    <row r="8" spans="1:18" ht="34.35" customHeight="1" thickBot="1" x14ac:dyDescent="0.25">
      <c r="A8" s="8" t="s">
        <v>21</v>
      </c>
      <c r="B8" s="360" t="s">
        <v>887</v>
      </c>
      <c r="C8" s="361"/>
      <c r="D8" s="361"/>
      <c r="E8" s="361"/>
      <c r="F8" s="361"/>
      <c r="G8" s="361"/>
      <c r="H8" s="362"/>
      <c r="I8" s="9" t="s">
        <v>22</v>
      </c>
      <c r="J8" s="109" t="s">
        <v>1</v>
      </c>
      <c r="M8" s="1"/>
    </row>
    <row r="9" spans="1:18" ht="13.5" thickBot="1" x14ac:dyDescent="0.25">
      <c r="A9" s="363"/>
      <c r="B9" s="364"/>
      <c r="C9" s="364"/>
      <c r="D9" s="364"/>
      <c r="E9" s="364"/>
      <c r="F9" s="364"/>
      <c r="G9" s="364"/>
      <c r="H9" s="364"/>
      <c r="I9" s="364"/>
      <c r="J9" s="365"/>
    </row>
    <row r="10" spans="1:18" ht="78" customHeight="1" x14ac:dyDescent="0.2">
      <c r="A10" s="6" t="s">
        <v>23</v>
      </c>
      <c r="B10" s="513" t="s">
        <v>772</v>
      </c>
      <c r="C10" s="514"/>
      <c r="D10" s="514"/>
      <c r="E10" s="514"/>
      <c r="F10" s="515"/>
      <c r="G10" s="7" t="s">
        <v>24</v>
      </c>
      <c r="H10" s="353" t="s">
        <v>771</v>
      </c>
      <c r="I10" s="354"/>
      <c r="J10" s="355"/>
    </row>
    <row r="11" spans="1:18" ht="47.25" x14ac:dyDescent="0.2">
      <c r="A11" s="33" t="s">
        <v>25</v>
      </c>
      <c r="B11" s="350" t="s">
        <v>52</v>
      </c>
      <c r="C11" s="351"/>
      <c r="D11" s="351"/>
      <c r="E11" s="351"/>
      <c r="F11" s="352"/>
      <c r="G11" s="34" t="s">
        <v>26</v>
      </c>
      <c r="H11" s="353" t="s">
        <v>773</v>
      </c>
      <c r="I11" s="354"/>
      <c r="J11" s="355"/>
    </row>
    <row r="12" spans="1:18" ht="60.75" customHeight="1" x14ac:dyDescent="0.2">
      <c r="A12" s="33" t="s">
        <v>27</v>
      </c>
      <c r="B12" s="337" t="s">
        <v>774</v>
      </c>
      <c r="C12" s="338"/>
      <c r="D12" s="338"/>
      <c r="E12" s="338"/>
      <c r="F12" s="339"/>
      <c r="G12" s="34" t="s">
        <v>28</v>
      </c>
      <c r="H12" s="353" t="s">
        <v>746</v>
      </c>
      <c r="I12" s="354"/>
      <c r="J12" s="355"/>
    </row>
    <row r="13" spans="1:18" ht="47.25" x14ac:dyDescent="0.2">
      <c r="A13" s="33" t="s">
        <v>29</v>
      </c>
      <c r="B13" s="337" t="s">
        <v>775</v>
      </c>
      <c r="C13" s="338"/>
      <c r="D13" s="338"/>
      <c r="E13" s="338"/>
      <c r="F13" s="339"/>
      <c r="G13" s="34" t="s">
        <v>30</v>
      </c>
      <c r="H13" s="340" t="s">
        <v>761</v>
      </c>
      <c r="I13" s="340"/>
      <c r="J13" s="341"/>
    </row>
    <row r="14" spans="1:18" ht="47.25" x14ac:dyDescent="0.2">
      <c r="A14" s="33" t="s">
        <v>31</v>
      </c>
      <c r="B14" s="337" t="s">
        <v>776</v>
      </c>
      <c r="C14" s="338"/>
      <c r="D14" s="338"/>
      <c r="E14" s="338"/>
      <c r="F14" s="339"/>
      <c r="G14" s="34" t="s">
        <v>32</v>
      </c>
      <c r="H14" s="340" t="s">
        <v>33</v>
      </c>
      <c r="I14" s="340"/>
      <c r="J14" s="341"/>
    </row>
    <row r="15" spans="1:18" ht="23.45" customHeight="1" x14ac:dyDescent="0.2">
      <c r="A15" s="342" t="s">
        <v>34</v>
      </c>
      <c r="B15" s="343" t="s">
        <v>831</v>
      </c>
      <c r="C15" s="344"/>
      <c r="D15" s="347" t="s">
        <v>35</v>
      </c>
      <c r="E15" s="347"/>
      <c r="F15" s="420">
        <v>0.03</v>
      </c>
      <c r="G15" s="348" t="s">
        <v>36</v>
      </c>
      <c r="H15" s="10" t="s">
        <v>37</v>
      </c>
      <c r="I15" s="10" t="s">
        <v>38</v>
      </c>
      <c r="J15" s="11" t="s">
        <v>39</v>
      </c>
      <c r="P15" s="12"/>
      <c r="Q15" s="12"/>
      <c r="R15" s="12"/>
    </row>
    <row r="16" spans="1:18" ht="51.6" customHeight="1" x14ac:dyDescent="0.2">
      <c r="A16" s="342"/>
      <c r="B16" s="345"/>
      <c r="C16" s="346"/>
      <c r="D16" s="347"/>
      <c r="E16" s="347"/>
      <c r="F16" s="340"/>
      <c r="G16" s="349"/>
      <c r="H16" s="79" t="s">
        <v>915</v>
      </c>
      <c r="I16" s="80" t="s">
        <v>916</v>
      </c>
      <c r="J16" s="81" t="s">
        <v>917</v>
      </c>
      <c r="P16" s="12"/>
      <c r="Q16" s="12"/>
      <c r="R16" s="12"/>
    </row>
    <row r="17" spans="1:16" ht="13.5" thickBot="1" x14ac:dyDescent="0.25">
      <c r="A17" s="331"/>
      <c r="B17" s="332"/>
      <c r="C17" s="332"/>
      <c r="D17" s="332"/>
      <c r="E17" s="332"/>
      <c r="F17" s="332"/>
      <c r="G17" s="332"/>
      <c r="H17" s="332"/>
      <c r="I17" s="332"/>
      <c r="J17" s="333"/>
    </row>
    <row r="18" spans="1:16" ht="13.5" thickBot="1" x14ac:dyDescent="0.25">
      <c r="A18" s="334"/>
      <c r="B18" s="335"/>
      <c r="C18" s="335"/>
      <c r="D18" s="335"/>
      <c r="E18" s="335"/>
      <c r="F18" s="335"/>
      <c r="G18" s="335"/>
      <c r="H18" s="335"/>
      <c r="I18" s="335"/>
      <c r="J18" s="336"/>
    </row>
    <row r="19" spans="1:16" ht="24.6" customHeight="1" x14ac:dyDescent="0.2">
      <c r="A19" s="315"/>
      <c r="B19" s="318" t="s">
        <v>4</v>
      </c>
      <c r="C19" s="319"/>
      <c r="D19" s="319"/>
      <c r="E19" s="319"/>
      <c r="F19" s="319"/>
      <c r="G19" s="319"/>
      <c r="H19" s="320"/>
      <c r="I19" s="324" t="s">
        <v>882</v>
      </c>
      <c r="J19" s="325"/>
      <c r="K19" s="1" t="s">
        <v>6</v>
      </c>
      <c r="L19" s="1" t="s">
        <v>7</v>
      </c>
      <c r="M19" s="1" t="s">
        <v>8</v>
      </c>
      <c r="P19" s="3" t="s">
        <v>9</v>
      </c>
    </row>
    <row r="20" spans="1:16" ht="24.6" customHeight="1" x14ac:dyDescent="0.2">
      <c r="A20" s="316"/>
      <c r="B20" s="321"/>
      <c r="C20" s="322"/>
      <c r="D20" s="322"/>
      <c r="E20" s="322"/>
      <c r="F20" s="322"/>
      <c r="G20" s="322"/>
      <c r="H20" s="323"/>
      <c r="I20" s="326" t="s">
        <v>10</v>
      </c>
      <c r="J20" s="327"/>
      <c r="K20" s="1" t="s">
        <v>11</v>
      </c>
      <c r="L20" s="1"/>
      <c r="M20" s="1" t="s">
        <v>12</v>
      </c>
      <c r="P20" s="3" t="s">
        <v>13</v>
      </c>
    </row>
    <row r="21" spans="1:16" ht="24.6" customHeight="1" thickBot="1" x14ac:dyDescent="0.25">
      <c r="A21" s="317"/>
      <c r="B21" s="328" t="s">
        <v>14</v>
      </c>
      <c r="C21" s="329"/>
      <c r="D21" s="329"/>
      <c r="E21" s="329"/>
      <c r="F21" s="329"/>
      <c r="G21" s="329"/>
      <c r="H21" s="330"/>
      <c r="I21" s="308" t="s">
        <v>15</v>
      </c>
      <c r="J21" s="309"/>
      <c r="M21" s="1" t="s">
        <v>16</v>
      </c>
      <c r="P21" s="3" t="s">
        <v>1</v>
      </c>
    </row>
    <row r="22" spans="1:16" ht="24.95" customHeight="1" thickBot="1" x14ac:dyDescent="0.25">
      <c r="A22" s="310" t="s">
        <v>40</v>
      </c>
      <c r="B22" s="311"/>
      <c r="C22" s="311"/>
      <c r="D22" s="311"/>
      <c r="E22" s="311"/>
      <c r="F22" s="311"/>
      <c r="G22" s="311"/>
      <c r="H22" s="311"/>
      <c r="I22" s="311"/>
      <c r="J22" s="312"/>
    </row>
    <row r="23" spans="1:16" ht="42" customHeight="1" x14ac:dyDescent="0.2">
      <c r="A23" s="13" t="s">
        <v>41</v>
      </c>
      <c r="B23" s="35" t="s">
        <v>35</v>
      </c>
      <c r="C23" s="35" t="s">
        <v>42</v>
      </c>
      <c r="D23" s="14" t="s">
        <v>43</v>
      </c>
      <c r="E23" s="313" t="s">
        <v>44</v>
      </c>
      <c r="F23" s="314"/>
      <c r="G23" s="313" t="s">
        <v>45</v>
      </c>
      <c r="H23" s="314"/>
      <c r="I23" s="15" t="s">
        <v>46</v>
      </c>
      <c r="J23" s="16" t="s">
        <v>47</v>
      </c>
    </row>
    <row r="24" spans="1:16" ht="116.25" customHeight="1" thickBot="1" x14ac:dyDescent="0.25">
      <c r="A24" s="260" t="s">
        <v>902</v>
      </c>
      <c r="B24" s="82">
        <f>$F$15</f>
        <v>0.03</v>
      </c>
      <c r="C24" s="253">
        <f>'MATRIZ INDICADORES FINACIEROS'!I24</f>
        <v>4.4487934147680597E-3</v>
      </c>
      <c r="D24" s="82">
        <f>+C24/B24</f>
        <v>0.14829311382560201</v>
      </c>
      <c r="E24" s="511" t="s">
        <v>949</v>
      </c>
      <c r="F24" s="511"/>
      <c r="G24" s="419" t="s">
        <v>53</v>
      </c>
      <c r="H24" s="419"/>
      <c r="I24" s="78" t="s">
        <v>57</v>
      </c>
      <c r="J24" s="261">
        <v>45746</v>
      </c>
    </row>
    <row r="25" spans="1:16" s="17" customFormat="1" ht="121.5" customHeight="1" thickBot="1" x14ac:dyDescent="0.25">
      <c r="A25" s="260" t="s">
        <v>903</v>
      </c>
      <c r="B25" s="82">
        <f t="shared" ref="B25:B27" si="0">$F$15</f>
        <v>0.03</v>
      </c>
      <c r="C25" s="253">
        <f>'MATRIZ INDICADORES FINACIEROS'!M24</f>
        <v>2.8276136634841462E-3</v>
      </c>
      <c r="D25" s="82">
        <f t="shared" ref="D25:D26" si="1">+C25/B25</f>
        <v>9.4253788782804881E-2</v>
      </c>
      <c r="E25" s="511" t="s">
        <v>950</v>
      </c>
      <c r="F25" s="511"/>
      <c r="G25" s="512" t="s">
        <v>53</v>
      </c>
      <c r="H25" s="512"/>
      <c r="I25" s="77" t="s">
        <v>57</v>
      </c>
      <c r="J25" s="261">
        <v>45838</v>
      </c>
    </row>
    <row r="26" spans="1:16" s="17" customFormat="1" ht="108.75" customHeight="1" thickBot="1" x14ac:dyDescent="0.25">
      <c r="A26" s="260" t="s">
        <v>904</v>
      </c>
      <c r="B26" s="82">
        <f t="shared" si="0"/>
        <v>0.03</v>
      </c>
      <c r="C26" s="253">
        <f>'MATRIZ INDICADORES FINACIEROS'!Q24</f>
        <v>8.9318199501982661E-3</v>
      </c>
      <c r="D26" s="82">
        <f t="shared" si="1"/>
        <v>0.29772733167327553</v>
      </c>
      <c r="E26" s="511" t="s">
        <v>951</v>
      </c>
      <c r="F26" s="511"/>
      <c r="G26" s="512" t="s">
        <v>53</v>
      </c>
      <c r="H26" s="512"/>
      <c r="I26" s="78" t="s">
        <v>57</v>
      </c>
      <c r="J26" s="261">
        <v>45930</v>
      </c>
    </row>
    <row r="27" spans="1:16" s="17" customFormat="1" ht="106.5" customHeight="1" thickBot="1" x14ac:dyDescent="0.25">
      <c r="A27" s="260" t="s">
        <v>905</v>
      </c>
      <c r="B27" s="82">
        <f t="shared" si="0"/>
        <v>0.03</v>
      </c>
      <c r="C27" s="253">
        <v>6.0000000000000001E-3</v>
      </c>
      <c r="D27" s="82">
        <f t="shared" ref="D27" si="2">+C27/B27</f>
        <v>0.2</v>
      </c>
      <c r="E27" s="511" t="s">
        <v>990</v>
      </c>
      <c r="F27" s="511"/>
      <c r="G27" s="419" t="s">
        <v>53</v>
      </c>
      <c r="H27" s="419"/>
      <c r="I27" s="78" t="s">
        <v>57</v>
      </c>
      <c r="J27" s="261">
        <v>46022</v>
      </c>
    </row>
    <row r="28" spans="1:16" ht="12.6" customHeight="1" thickBot="1" x14ac:dyDescent="0.25"/>
    <row r="29" spans="1:16" ht="24.6" customHeight="1" x14ac:dyDescent="0.2">
      <c r="A29" s="315"/>
      <c r="B29" s="318" t="s">
        <v>4</v>
      </c>
      <c r="C29" s="319"/>
      <c r="D29" s="319"/>
      <c r="E29" s="319"/>
      <c r="F29" s="319"/>
      <c r="G29" s="319"/>
      <c r="H29" s="320"/>
      <c r="I29" s="324" t="s">
        <v>882</v>
      </c>
      <c r="J29" s="325"/>
      <c r="K29" s="1" t="s">
        <v>6</v>
      </c>
      <c r="L29" s="1" t="s">
        <v>7</v>
      </c>
      <c r="M29" s="1" t="s">
        <v>8</v>
      </c>
      <c r="P29" s="3" t="s">
        <v>9</v>
      </c>
    </row>
    <row r="30" spans="1:16" ht="24.6" customHeight="1" x14ac:dyDescent="0.2">
      <c r="A30" s="316"/>
      <c r="B30" s="321"/>
      <c r="C30" s="322"/>
      <c r="D30" s="322"/>
      <c r="E30" s="322"/>
      <c r="F30" s="322"/>
      <c r="G30" s="322"/>
      <c r="H30" s="323"/>
      <c r="I30" s="326" t="s">
        <v>10</v>
      </c>
      <c r="J30" s="327"/>
      <c r="K30" s="1" t="s">
        <v>11</v>
      </c>
      <c r="L30" s="1"/>
      <c r="M30" s="1" t="s">
        <v>12</v>
      </c>
      <c r="P30" s="3" t="s">
        <v>13</v>
      </c>
    </row>
    <row r="31" spans="1:16" ht="24.6" customHeight="1" thickBot="1" x14ac:dyDescent="0.25">
      <c r="A31" s="317"/>
      <c r="B31" s="328" t="s">
        <v>14</v>
      </c>
      <c r="C31" s="329"/>
      <c r="D31" s="329"/>
      <c r="E31" s="329"/>
      <c r="F31" s="329"/>
      <c r="G31" s="329"/>
      <c r="H31" s="330"/>
      <c r="I31" s="308" t="s">
        <v>15</v>
      </c>
      <c r="J31" s="309"/>
      <c r="M31" s="1" t="s">
        <v>16</v>
      </c>
      <c r="P31" s="3" t="s">
        <v>1</v>
      </c>
    </row>
    <row r="32" spans="1:16" ht="24.95" customHeight="1" thickBot="1" x14ac:dyDescent="0.25">
      <c r="A32" s="310" t="s">
        <v>49</v>
      </c>
      <c r="B32" s="311"/>
      <c r="C32" s="311"/>
      <c r="D32" s="311"/>
      <c r="E32" s="311"/>
      <c r="F32" s="311"/>
      <c r="G32" s="311"/>
      <c r="H32" s="311"/>
      <c r="I32" s="311"/>
      <c r="J32" s="312"/>
    </row>
    <row r="33" spans="1:10" ht="24.95" customHeight="1" x14ac:dyDescent="0.2">
      <c r="A33" s="30"/>
      <c r="B33" s="23"/>
      <c r="C33" s="23"/>
      <c r="D33" s="23"/>
      <c r="E33" s="23"/>
      <c r="F33" s="23"/>
      <c r="G33" s="23"/>
      <c r="H33" s="23"/>
      <c r="I33" s="23"/>
      <c r="J33" s="24"/>
    </row>
    <row r="34" spans="1:10" ht="24.95" customHeight="1" x14ac:dyDescent="0.2">
      <c r="A34" s="31"/>
      <c r="J34" s="20"/>
    </row>
    <row r="35" spans="1:10" ht="24.95" customHeight="1" x14ac:dyDescent="0.2">
      <c r="A35" s="31"/>
      <c r="J35" s="20"/>
    </row>
    <row r="36" spans="1:10" ht="24.95" customHeight="1" x14ac:dyDescent="0.2">
      <c r="A36" s="31"/>
      <c r="J36" s="20"/>
    </row>
    <row r="37" spans="1:10" ht="24.95" customHeight="1" x14ac:dyDescent="0.2">
      <c r="A37" s="31"/>
      <c r="J37" s="20"/>
    </row>
    <row r="38" spans="1:10" ht="24.95" customHeight="1" x14ac:dyDescent="0.2">
      <c r="A38" s="31"/>
      <c r="J38" s="20"/>
    </row>
    <row r="39" spans="1:10" ht="24.95" customHeight="1" x14ac:dyDescent="0.2">
      <c r="A39" s="31"/>
      <c r="J39" s="20"/>
    </row>
    <row r="40" spans="1:10" ht="24.95" customHeight="1" x14ac:dyDescent="0.2">
      <c r="A40" s="31"/>
      <c r="J40" s="20"/>
    </row>
    <row r="41" spans="1:10" ht="24.95" customHeight="1" x14ac:dyDescent="0.2">
      <c r="A41" s="31"/>
      <c r="J41" s="20"/>
    </row>
    <row r="42" spans="1:10" x14ac:dyDescent="0.2">
      <c r="A42" s="31"/>
      <c r="J42" s="20"/>
    </row>
    <row r="43" spans="1:10" x14ac:dyDescent="0.2">
      <c r="A43" s="31"/>
      <c r="J43" s="20"/>
    </row>
    <row r="44" spans="1:10" x14ac:dyDescent="0.2">
      <c r="A44" s="31"/>
      <c r="J44" s="20"/>
    </row>
    <row r="45" spans="1:10" x14ac:dyDescent="0.2">
      <c r="A45" s="31"/>
      <c r="J45" s="20"/>
    </row>
    <row r="46" spans="1:10" x14ac:dyDescent="0.2">
      <c r="A46" s="31"/>
      <c r="J46" s="20"/>
    </row>
    <row r="47" spans="1:10" x14ac:dyDescent="0.2">
      <c r="A47" s="31"/>
      <c r="J47" s="20"/>
    </row>
    <row r="48" spans="1:10" x14ac:dyDescent="0.2">
      <c r="A48" s="31"/>
      <c r="J48" s="20"/>
    </row>
    <row r="49" spans="1:10" x14ac:dyDescent="0.2">
      <c r="A49" s="31"/>
      <c r="J49" s="20"/>
    </row>
    <row r="50" spans="1:10" x14ac:dyDescent="0.2">
      <c r="A50" s="31"/>
      <c r="J50" s="20"/>
    </row>
    <row r="51" spans="1:10" x14ac:dyDescent="0.2">
      <c r="A51" s="31"/>
      <c r="J51" s="20"/>
    </row>
    <row r="52" spans="1:10" x14ac:dyDescent="0.2">
      <c r="A52" s="31"/>
      <c r="J52" s="20"/>
    </row>
    <row r="53" spans="1:10" x14ac:dyDescent="0.2">
      <c r="A53" s="31"/>
      <c r="J53" s="20"/>
    </row>
    <row r="54" spans="1:10" x14ac:dyDescent="0.2">
      <c r="A54" s="31"/>
      <c r="J54" s="20"/>
    </row>
    <row r="55" spans="1:10" ht="13.5" thickBot="1" x14ac:dyDescent="0.25">
      <c r="A55" s="32"/>
      <c r="B55" s="25"/>
      <c r="C55" s="25"/>
      <c r="D55" s="25"/>
      <c r="E55" s="25"/>
      <c r="F55" s="25"/>
      <c r="G55" s="25"/>
      <c r="H55" s="25"/>
      <c r="I55" s="25"/>
      <c r="J55" s="26"/>
    </row>
  </sheetData>
  <mergeCells count="5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E25:F25"/>
    <mergeCell ref="G25:H25"/>
    <mergeCell ref="A17:J17"/>
    <mergeCell ref="A18:J18"/>
    <mergeCell ref="A19:A21"/>
    <mergeCell ref="B19:H20"/>
    <mergeCell ref="I19:J19"/>
    <mergeCell ref="I20:J20"/>
    <mergeCell ref="B21:H21"/>
    <mergeCell ref="I21:J21"/>
    <mergeCell ref="A22:J22"/>
    <mergeCell ref="E23:F23"/>
    <mergeCell ref="G23:H23"/>
    <mergeCell ref="E24:F24"/>
    <mergeCell ref="G24:H24"/>
    <mergeCell ref="E26:F26"/>
    <mergeCell ref="G26:H26"/>
    <mergeCell ref="E27:F27"/>
    <mergeCell ref="G27:H27"/>
    <mergeCell ref="A32:J32"/>
    <mergeCell ref="A29:A31"/>
    <mergeCell ref="B29:H30"/>
    <mergeCell ref="I29:J29"/>
    <mergeCell ref="I30:J30"/>
    <mergeCell ref="B31:H31"/>
    <mergeCell ref="I31:J31"/>
  </mergeCells>
  <dataValidations count="3">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V142"/>
  <sheetViews>
    <sheetView showGridLines="0" tabSelected="1" zoomScale="85" zoomScaleNormal="85" workbookViewId="0">
      <pane xSplit="2" ySplit="3" topLeftCell="M4" activePane="bottomRight" state="frozen"/>
      <selection pane="topRight" activeCell="C1" sqref="C1"/>
      <selection pane="bottomLeft" activeCell="A2" sqref="A2"/>
      <selection pane="bottomRight" activeCell="U22" sqref="U22:U23"/>
    </sheetView>
  </sheetViews>
  <sheetFormatPr baseColWidth="10" defaultColWidth="11.42578125" defaultRowHeight="15" x14ac:dyDescent="0.25"/>
  <cols>
    <col min="1" max="1" width="25.140625" style="83" customWidth="1"/>
    <col min="2" max="2" width="43.7109375" style="83" customWidth="1"/>
    <col min="3" max="3" width="20.140625" style="83" bestFit="1" customWidth="1"/>
    <col min="4" max="4" width="23" style="85" bestFit="1" customWidth="1"/>
    <col min="5" max="5" width="147" style="85" bestFit="1" customWidth="1"/>
    <col min="6" max="8" width="21.5703125" style="93" bestFit="1" customWidth="1"/>
    <col min="9" max="9" width="20.5703125" style="84" bestFit="1" customWidth="1"/>
    <col min="10" max="12" width="25.28515625" style="84" customWidth="1"/>
    <col min="13" max="13" width="17.85546875" style="84" bestFit="1" customWidth="1"/>
    <col min="14" max="16" width="21.5703125" style="84" bestFit="1" customWidth="1"/>
    <col min="17" max="17" width="20.5703125" style="84" customWidth="1"/>
    <col min="18" max="18" width="19.28515625" style="84" customWidth="1"/>
    <col min="19" max="19" width="19.28515625" style="84" bestFit="1" customWidth="1"/>
    <col min="20" max="20" width="20.28515625" style="84" bestFit="1" customWidth="1"/>
    <col min="21" max="21" width="15.85546875" style="84" customWidth="1"/>
    <col min="22" max="16384" width="11.42578125" style="83"/>
  </cols>
  <sheetData>
    <row r="2" spans="1:21" ht="19.5" thickBot="1" x14ac:dyDescent="0.35">
      <c r="A2" s="549" t="s">
        <v>849</v>
      </c>
      <c r="B2" s="549"/>
      <c r="F2" s="210"/>
      <c r="G2" s="210"/>
      <c r="H2" s="210"/>
      <c r="I2" s="211"/>
      <c r="J2" s="212"/>
      <c r="K2" s="212"/>
      <c r="L2" s="212"/>
      <c r="M2" s="270"/>
      <c r="N2" s="212"/>
      <c r="O2" s="212"/>
      <c r="P2" s="212"/>
      <c r="Q2" s="212"/>
      <c r="R2" s="212"/>
      <c r="S2" s="212"/>
      <c r="T2" s="212"/>
      <c r="U2" s="212"/>
    </row>
    <row r="3" spans="1:21" s="86" customFormat="1" ht="56.25" customHeight="1" thickBot="1" x14ac:dyDescent="0.25">
      <c r="A3" s="116" t="s">
        <v>816</v>
      </c>
      <c r="B3" s="131" t="s">
        <v>815</v>
      </c>
      <c r="C3" s="132" t="s">
        <v>814</v>
      </c>
      <c r="D3" s="132" t="s">
        <v>813</v>
      </c>
      <c r="E3" s="132" t="s">
        <v>812</v>
      </c>
      <c r="F3" s="208" t="s">
        <v>811</v>
      </c>
      <c r="G3" s="208" t="s">
        <v>810</v>
      </c>
      <c r="H3" s="208" t="s">
        <v>809</v>
      </c>
      <c r="I3" s="208" t="s">
        <v>888</v>
      </c>
      <c r="J3" s="208" t="s">
        <v>808</v>
      </c>
      <c r="K3" s="208" t="s">
        <v>807</v>
      </c>
      <c r="L3" s="208" t="s">
        <v>806</v>
      </c>
      <c r="M3" s="208" t="s">
        <v>805</v>
      </c>
      <c r="N3" s="208" t="s">
        <v>804</v>
      </c>
      <c r="O3" s="208" t="s">
        <v>803</v>
      </c>
      <c r="P3" s="208" t="s">
        <v>802</v>
      </c>
      <c r="Q3" s="208" t="s">
        <v>801</v>
      </c>
      <c r="R3" s="209" t="s">
        <v>800</v>
      </c>
      <c r="S3" s="209" t="s">
        <v>799</v>
      </c>
      <c r="T3" s="209" t="s">
        <v>798</v>
      </c>
      <c r="U3" s="208" t="s">
        <v>797</v>
      </c>
    </row>
    <row r="4" spans="1:21" s="91" customFormat="1" ht="24" customHeight="1" thickBot="1" x14ac:dyDescent="0.25">
      <c r="A4" s="530" t="s">
        <v>794</v>
      </c>
      <c r="B4" s="130" t="s">
        <v>848</v>
      </c>
      <c r="C4" s="138" t="s">
        <v>783</v>
      </c>
      <c r="D4" s="532" t="s">
        <v>796</v>
      </c>
      <c r="E4" s="534" t="s">
        <v>795</v>
      </c>
      <c r="F4" s="145">
        <v>67992973319</v>
      </c>
      <c r="G4" s="145">
        <v>69481470308</v>
      </c>
      <c r="H4" s="145">
        <v>70884856215</v>
      </c>
      <c r="I4" s="535">
        <f>+H4/H5</f>
        <v>12.728059015737884</v>
      </c>
      <c r="J4" s="139">
        <v>73397910021</v>
      </c>
      <c r="K4" s="139">
        <v>70294502600</v>
      </c>
      <c r="L4" s="139">
        <v>71644512505</v>
      </c>
      <c r="M4" s="537">
        <f>+L4/L5</f>
        <v>8.5551771117247561</v>
      </c>
      <c r="N4" s="140">
        <v>70183334050</v>
      </c>
      <c r="O4" s="139">
        <v>71767442878</v>
      </c>
      <c r="P4" s="139">
        <v>71067953123</v>
      </c>
      <c r="Q4" s="536">
        <f>+P4/P5</f>
        <v>10.298745505139426</v>
      </c>
      <c r="R4" s="137">
        <v>72712434049</v>
      </c>
      <c r="S4" s="137">
        <v>75971120725</v>
      </c>
      <c r="T4" s="241">
        <v>66022190960</v>
      </c>
      <c r="U4" s="524">
        <f>+T4/T5</f>
        <v>8.3352268887671634</v>
      </c>
    </row>
    <row r="5" spans="1:21" s="91" customFormat="1" ht="24.75" customHeight="1" thickBot="1" x14ac:dyDescent="0.25">
      <c r="A5" s="531"/>
      <c r="B5" s="189" t="s">
        <v>847</v>
      </c>
      <c r="C5" s="98">
        <v>16</v>
      </c>
      <c r="D5" s="533"/>
      <c r="E5" s="527"/>
      <c r="F5" s="145">
        <v>4742930267</v>
      </c>
      <c r="G5" s="144">
        <v>3028207431</v>
      </c>
      <c r="H5" s="144">
        <v>5569180354</v>
      </c>
      <c r="I5" s="536"/>
      <c r="J5" s="110">
        <v>6380315598</v>
      </c>
      <c r="K5" s="110">
        <v>6844494307</v>
      </c>
      <c r="L5" s="110">
        <v>8374404360</v>
      </c>
      <c r="M5" s="538"/>
      <c r="N5" s="110">
        <v>7152324850</v>
      </c>
      <c r="O5" s="110">
        <v>7881150138</v>
      </c>
      <c r="P5" s="110">
        <v>6900641742</v>
      </c>
      <c r="Q5" s="536"/>
      <c r="R5" s="110">
        <v>11553789653</v>
      </c>
      <c r="S5" s="110">
        <v>14135301566</v>
      </c>
      <c r="T5" s="242">
        <v>7920863084</v>
      </c>
      <c r="U5" s="525"/>
    </row>
    <row r="6" spans="1:21" s="91" customFormat="1" ht="22.5" customHeight="1" x14ac:dyDescent="0.2">
      <c r="A6" s="518" t="s">
        <v>850</v>
      </c>
      <c r="B6" s="130" t="s">
        <v>852</v>
      </c>
      <c r="C6" s="99" t="s">
        <v>793</v>
      </c>
      <c r="D6" s="526" t="s">
        <v>792</v>
      </c>
      <c r="E6" s="527" t="s">
        <v>791</v>
      </c>
      <c r="F6" s="144">
        <v>56281223062</v>
      </c>
      <c r="G6" s="144">
        <v>55978179109</v>
      </c>
      <c r="H6" s="144">
        <v>57107473149</v>
      </c>
      <c r="I6" s="528">
        <f>+H6/H7</f>
        <v>8.3272934656432429E-2</v>
      </c>
      <c r="J6" s="110">
        <v>57918608394</v>
      </c>
      <c r="K6" s="110">
        <v>58383787102</v>
      </c>
      <c r="L6" s="110">
        <v>59912697155</v>
      </c>
      <c r="M6" s="516">
        <f>+L6/L7</f>
        <v>8.7144133716876251E-2</v>
      </c>
      <c r="N6" s="110">
        <v>58690617646</v>
      </c>
      <c r="O6" s="110">
        <v>59419442934</v>
      </c>
      <c r="P6" s="110">
        <v>58438934538</v>
      </c>
      <c r="Q6" s="528">
        <f>+P6/P7</f>
        <v>8.4947577353416848E-2</v>
      </c>
      <c r="R6" s="232">
        <v>60234939591</v>
      </c>
      <c r="S6" s="110">
        <v>62816451505</v>
      </c>
      <c r="T6" s="110">
        <v>55735386088</v>
      </c>
      <c r="U6" s="244">
        <f>+T6/T7</f>
        <v>8.0131181244916166E-2</v>
      </c>
    </row>
    <row r="7" spans="1:21" s="91" customFormat="1" ht="24" customHeight="1" thickBot="1" x14ac:dyDescent="0.25">
      <c r="A7" s="519"/>
      <c r="B7" s="146" t="s">
        <v>851</v>
      </c>
      <c r="C7" s="100">
        <v>0.03</v>
      </c>
      <c r="D7" s="526"/>
      <c r="E7" s="527"/>
      <c r="F7" s="144">
        <v>683893203634</v>
      </c>
      <c r="G7" s="144">
        <v>684719820631</v>
      </c>
      <c r="H7" s="144">
        <v>685786725118</v>
      </c>
      <c r="I7" s="528"/>
      <c r="J7" s="110">
        <v>688279515523</v>
      </c>
      <c r="K7" s="110">
        <v>686409820433</v>
      </c>
      <c r="L7" s="110">
        <v>687512682720</v>
      </c>
      <c r="M7" s="529"/>
      <c r="N7" s="110">
        <v>688918655685</v>
      </c>
      <c r="O7" s="110">
        <v>689459303993</v>
      </c>
      <c r="P7" s="110">
        <v>687941155695</v>
      </c>
      <c r="Q7" s="528"/>
      <c r="R7" s="110">
        <v>693734005470</v>
      </c>
      <c r="S7" s="110">
        <v>698961990374</v>
      </c>
      <c r="T7" s="110">
        <v>695551784238</v>
      </c>
      <c r="U7" s="243"/>
    </row>
    <row r="8" spans="1:21" s="91" customFormat="1" ht="24" customHeight="1" x14ac:dyDescent="0.2">
      <c r="A8" s="518" t="s">
        <v>853</v>
      </c>
      <c r="B8" s="147" t="s">
        <v>854</v>
      </c>
      <c r="C8" s="97" t="s">
        <v>783</v>
      </c>
      <c r="D8" s="526" t="s">
        <v>790</v>
      </c>
      <c r="E8" s="527" t="s">
        <v>789</v>
      </c>
      <c r="F8" s="144">
        <v>1429660947</v>
      </c>
      <c r="G8" s="144">
        <v>2562778231</v>
      </c>
      <c r="H8" s="144">
        <v>2564422942</v>
      </c>
      <c r="I8" s="543">
        <f>+H8/H9</f>
        <v>1.9916049755122072</v>
      </c>
      <c r="J8" s="110">
        <v>4171086587</v>
      </c>
      <c r="K8" s="110">
        <v>1837212788</v>
      </c>
      <c r="L8" s="110">
        <v>1500718363</v>
      </c>
      <c r="M8" s="544">
        <f>+L8/L9</f>
        <v>0.72196978281928603</v>
      </c>
      <c r="N8" s="110">
        <v>963144062</v>
      </c>
      <c r="O8" s="110">
        <v>774967081</v>
      </c>
      <c r="P8" s="113">
        <v>198862043</v>
      </c>
      <c r="Q8" s="520">
        <f>P8/P9</f>
        <v>5.0990535515369285E-2</v>
      </c>
      <c r="R8" s="110">
        <v>305583487</v>
      </c>
      <c r="S8" s="110">
        <v>3148523800</v>
      </c>
      <c r="T8" s="110">
        <v>591810584</v>
      </c>
      <c r="U8" s="245">
        <f>+T8/T9</f>
        <v>0.11402428923664484</v>
      </c>
    </row>
    <row r="9" spans="1:21" s="91" customFormat="1" ht="23.25" customHeight="1" thickBot="1" x14ac:dyDescent="0.25">
      <c r="A9" s="519"/>
      <c r="B9" s="146" t="s">
        <v>777</v>
      </c>
      <c r="C9" s="101">
        <v>9</v>
      </c>
      <c r="D9" s="526"/>
      <c r="E9" s="527"/>
      <c r="F9" s="276">
        <v>29032</v>
      </c>
      <c r="G9" s="144">
        <v>45144</v>
      </c>
      <c r="H9" s="144">
        <v>1287616256</v>
      </c>
      <c r="I9" s="543"/>
      <c r="J9" s="110">
        <v>1287632368</v>
      </c>
      <c r="K9" s="110">
        <v>1287648480</v>
      </c>
      <c r="L9" s="110">
        <v>2078644285</v>
      </c>
      <c r="M9" s="545"/>
      <c r="N9" s="238">
        <v>2597591912</v>
      </c>
      <c r="O9" s="238">
        <v>2608964345</v>
      </c>
      <c r="P9" s="121">
        <v>3899979496</v>
      </c>
      <c r="Q9" s="521"/>
      <c r="R9" s="232">
        <v>3899989233</v>
      </c>
      <c r="S9" s="233">
        <v>3900007568</v>
      </c>
      <c r="T9" s="110">
        <v>5190215067</v>
      </c>
      <c r="U9" s="246"/>
    </row>
    <row r="10" spans="1:21" s="91" customFormat="1" ht="26.25" customHeight="1" x14ac:dyDescent="0.2">
      <c r="A10" s="518" t="s">
        <v>855</v>
      </c>
      <c r="B10" s="148" t="s">
        <v>876</v>
      </c>
      <c r="C10" s="97" t="s">
        <v>783</v>
      </c>
      <c r="D10" s="526" t="s">
        <v>3</v>
      </c>
      <c r="E10" s="527" t="s">
        <v>881</v>
      </c>
      <c r="F10" s="276">
        <v>1579077142</v>
      </c>
      <c r="G10" s="144">
        <v>3405256921</v>
      </c>
      <c r="H10" s="144">
        <v>6918279720</v>
      </c>
      <c r="I10" s="540">
        <f>H10/H11</f>
        <v>0.39609782218924211</v>
      </c>
      <c r="J10" s="113">
        <v>9056626186</v>
      </c>
      <c r="K10" s="110">
        <v>12271939463</v>
      </c>
      <c r="L10" s="113">
        <v>16376808892</v>
      </c>
      <c r="M10" s="541">
        <f>+L10/L11</f>
        <v>0.46142549667172444</v>
      </c>
      <c r="N10" s="113">
        <v>20022986819</v>
      </c>
      <c r="O10" s="113">
        <v>23216022531</v>
      </c>
      <c r="P10" s="113">
        <v>26770316188</v>
      </c>
      <c r="Q10" s="539">
        <f>+P10/P11</f>
        <v>0.51093113017491243</v>
      </c>
      <c r="R10" s="110">
        <v>28934793950</v>
      </c>
      <c r="S10" s="110">
        <v>32002643108</v>
      </c>
      <c r="T10" s="110">
        <v>39261126837</v>
      </c>
      <c r="U10" s="247">
        <f>+T10/T11</f>
        <v>0.52019741786104856</v>
      </c>
    </row>
    <row r="11" spans="1:21" s="91" customFormat="1" ht="19.5" customHeight="1" thickBot="1" x14ac:dyDescent="0.25">
      <c r="A11" s="519"/>
      <c r="B11" s="146" t="s">
        <v>856</v>
      </c>
      <c r="C11" s="102">
        <v>0.3</v>
      </c>
      <c r="D11" s="526"/>
      <c r="E11" s="527"/>
      <c r="F11" s="276">
        <v>5629860415</v>
      </c>
      <c r="G11" s="144">
        <v>11163817534</v>
      </c>
      <c r="H11" s="144">
        <v>17466088760</v>
      </c>
      <c r="I11" s="540"/>
      <c r="J11" s="113">
        <v>23450879614</v>
      </c>
      <c r="K11" s="110">
        <v>29337770333</v>
      </c>
      <c r="L11" s="113">
        <v>35491772800</v>
      </c>
      <c r="M11" s="542"/>
      <c r="N11" s="113">
        <v>40423291683</v>
      </c>
      <c r="O11" s="113">
        <v>46292382009</v>
      </c>
      <c r="P11" s="113">
        <v>52395155838</v>
      </c>
      <c r="Q11" s="522"/>
      <c r="R11" s="110">
        <v>57547233136</v>
      </c>
      <c r="S11" s="110">
        <v>68142640123</v>
      </c>
      <c r="T11" s="110">
        <v>75473513495</v>
      </c>
      <c r="U11" s="248"/>
    </row>
    <row r="12" spans="1:21" s="91" customFormat="1" ht="32.25" customHeight="1" x14ac:dyDescent="0.2">
      <c r="A12" s="518" t="s">
        <v>857</v>
      </c>
      <c r="B12" s="148" t="s">
        <v>854</v>
      </c>
      <c r="C12" s="97" t="s">
        <v>783</v>
      </c>
      <c r="D12" s="526" t="s">
        <v>3</v>
      </c>
      <c r="E12" s="527" t="s">
        <v>788</v>
      </c>
      <c r="F12" s="144">
        <v>1429660947</v>
      </c>
      <c r="G12" s="144">
        <v>2562778231</v>
      </c>
      <c r="H12" s="144">
        <v>2564422942</v>
      </c>
      <c r="I12" s="543">
        <f>+H12/H13</f>
        <v>3.7393884251095007E-3</v>
      </c>
      <c r="J12" s="110">
        <v>4171086587</v>
      </c>
      <c r="K12" s="110">
        <v>1837212788</v>
      </c>
      <c r="L12" s="110">
        <v>1500718363</v>
      </c>
      <c r="M12" s="551">
        <f>+L12/L13</f>
        <v>2.1828228056284312E-3</v>
      </c>
      <c r="N12" s="110">
        <v>963144062</v>
      </c>
      <c r="O12" s="110">
        <v>774967081</v>
      </c>
      <c r="P12" s="113">
        <v>198862043</v>
      </c>
      <c r="Q12" s="558">
        <f>+P12/P13</f>
        <v>2.8906839102989479E-4</v>
      </c>
      <c r="R12" s="110">
        <v>305583487</v>
      </c>
      <c r="S12" s="110">
        <v>3148523800</v>
      </c>
      <c r="T12" s="110">
        <f>T8</f>
        <v>591810584</v>
      </c>
      <c r="U12" s="249">
        <f>+T12/T13</f>
        <v>8.5085050087010863E-4</v>
      </c>
    </row>
    <row r="13" spans="1:21" s="91" customFormat="1" ht="25.5" customHeight="1" thickBot="1" x14ac:dyDescent="0.25">
      <c r="A13" s="519"/>
      <c r="B13" s="213" t="s">
        <v>886</v>
      </c>
      <c r="C13" s="141">
        <v>5.0000000000000001E-3</v>
      </c>
      <c r="D13" s="555"/>
      <c r="E13" s="556"/>
      <c r="F13" s="144">
        <v>683893203634</v>
      </c>
      <c r="G13" s="144">
        <v>684719820631</v>
      </c>
      <c r="H13" s="144">
        <v>685786725118</v>
      </c>
      <c r="I13" s="550"/>
      <c r="J13" s="110">
        <v>688279515523</v>
      </c>
      <c r="K13" s="110">
        <v>686409820433</v>
      </c>
      <c r="L13" s="110">
        <v>687512682720</v>
      </c>
      <c r="M13" s="552"/>
      <c r="N13" s="110">
        <v>688918655685</v>
      </c>
      <c r="O13" s="110">
        <v>689459303993</v>
      </c>
      <c r="P13" s="110">
        <v>687941155695</v>
      </c>
      <c r="Q13" s="559"/>
      <c r="R13" s="142">
        <v>693734005470</v>
      </c>
      <c r="S13" s="142">
        <v>698961990374</v>
      </c>
      <c r="T13" s="142">
        <f>T7</f>
        <v>695551784238</v>
      </c>
      <c r="U13" s="250"/>
    </row>
    <row r="14" spans="1:21" s="91" customFormat="1" ht="21" customHeight="1" thickBot="1" x14ac:dyDescent="0.25">
      <c r="A14" s="128"/>
      <c r="B14" s="129"/>
      <c r="C14" s="133"/>
      <c r="D14" s="134"/>
      <c r="E14" s="135"/>
      <c r="F14" s="191"/>
      <c r="G14" s="191"/>
      <c r="H14" s="191"/>
      <c r="I14" s="188"/>
      <c r="J14" s="201"/>
      <c r="K14" s="201"/>
      <c r="L14" s="193"/>
      <c r="M14" s="188"/>
      <c r="N14" s="201"/>
      <c r="O14" s="201"/>
      <c r="P14" s="202"/>
      <c r="Q14" s="203"/>
      <c r="R14" s="235"/>
      <c r="S14" s="235"/>
      <c r="T14" s="204"/>
      <c r="U14" s="239"/>
    </row>
    <row r="15" spans="1:21" s="86" customFormat="1" ht="21.75" customHeight="1" x14ac:dyDescent="0.2">
      <c r="A15" s="530" t="s">
        <v>429</v>
      </c>
      <c r="B15" s="112" t="s">
        <v>860</v>
      </c>
      <c r="C15" s="267" t="s">
        <v>786</v>
      </c>
      <c r="D15" s="526" t="s">
        <v>784</v>
      </c>
      <c r="E15" s="527" t="s">
        <v>787</v>
      </c>
      <c r="F15" s="136">
        <v>4131028633</v>
      </c>
      <c r="G15" s="136">
        <v>5718491175</v>
      </c>
      <c r="H15" s="136">
        <v>3192794647</v>
      </c>
      <c r="I15" s="522">
        <f>H15/H16</f>
        <v>3.8757520577519786E-2</v>
      </c>
      <c r="J15" s="198">
        <v>19402544426</v>
      </c>
      <c r="K15" s="137">
        <v>27768799959</v>
      </c>
      <c r="L15" s="199">
        <v>32980013335</v>
      </c>
      <c r="M15" s="553">
        <f>(L15/L16)</f>
        <v>0.40034630685665246</v>
      </c>
      <c r="N15" s="199">
        <v>39942623440</v>
      </c>
      <c r="O15" s="199">
        <v>44294431344</v>
      </c>
      <c r="P15" s="200">
        <v>68913162331</v>
      </c>
      <c r="Q15" s="554">
        <f>(P15/P16)</f>
        <v>0.73433003266088137</v>
      </c>
      <c r="R15" s="271">
        <v>73437871566</v>
      </c>
      <c r="S15" s="271">
        <v>77728851646</v>
      </c>
      <c r="T15" s="110">
        <v>94453632113</v>
      </c>
      <c r="U15" s="251">
        <f>+T15/T16</f>
        <v>1.0031141531381107</v>
      </c>
    </row>
    <row r="16" spans="1:21" s="86" customFormat="1" ht="19.5" customHeight="1" thickBot="1" x14ac:dyDescent="0.25">
      <c r="A16" s="531"/>
      <c r="B16" s="146" t="s">
        <v>859</v>
      </c>
      <c r="C16" s="268">
        <v>0.61</v>
      </c>
      <c r="D16" s="526"/>
      <c r="E16" s="527"/>
      <c r="F16" s="111">
        <v>82378712555</v>
      </c>
      <c r="G16" s="111">
        <v>82378712555</v>
      </c>
      <c r="H16" s="111">
        <v>82378712555</v>
      </c>
      <c r="I16" s="523"/>
      <c r="J16" s="114">
        <v>82378712555</v>
      </c>
      <c r="K16" s="114">
        <v>82378712555</v>
      </c>
      <c r="L16" s="238">
        <v>82378712555</v>
      </c>
      <c r="M16" s="547"/>
      <c r="N16" s="238">
        <v>90295893140</v>
      </c>
      <c r="O16" s="238">
        <v>92286766004</v>
      </c>
      <c r="P16" s="238">
        <v>93844946095</v>
      </c>
      <c r="Q16" s="522"/>
      <c r="R16" s="110">
        <v>93844946095</v>
      </c>
      <c r="S16" s="271">
        <v>94156661327</v>
      </c>
      <c r="T16" s="110">
        <v>94160402201</v>
      </c>
      <c r="U16" s="248"/>
    </row>
    <row r="17" spans="1:22" s="86" customFormat="1" ht="26.25" customHeight="1" x14ac:dyDescent="0.2">
      <c r="A17" s="530" t="s">
        <v>476</v>
      </c>
      <c r="B17" s="112" t="s">
        <v>862</v>
      </c>
      <c r="C17" s="267" t="s">
        <v>786</v>
      </c>
      <c r="D17" s="526" t="s">
        <v>784</v>
      </c>
      <c r="E17" s="527"/>
      <c r="F17" s="111">
        <v>1022657056</v>
      </c>
      <c r="G17" s="111">
        <v>5428288469</v>
      </c>
      <c r="H17" s="111">
        <v>8667799416</v>
      </c>
      <c r="I17" s="522">
        <f>H17/H18</f>
        <v>0.10521892303443027</v>
      </c>
      <c r="J17" s="115">
        <v>11859298431</v>
      </c>
      <c r="K17" s="115">
        <v>20103231877</v>
      </c>
      <c r="L17" s="278">
        <v>24423259735</v>
      </c>
      <c r="M17" s="546">
        <f>(L17/L18)</f>
        <v>0.29647537546418745</v>
      </c>
      <c r="N17" s="125">
        <v>32358796854</v>
      </c>
      <c r="O17" s="125">
        <v>38408024205</v>
      </c>
      <c r="P17" s="125">
        <v>45607363473</v>
      </c>
      <c r="Q17" s="539">
        <f>(P17/P18)</f>
        <v>0.48598635697260989</v>
      </c>
      <c r="R17" s="110">
        <v>49178668440</v>
      </c>
      <c r="S17" s="271">
        <v>55390484281</v>
      </c>
      <c r="T17" s="110">
        <v>75497691371</v>
      </c>
      <c r="U17" s="247">
        <f>+T17/T18</f>
        <v>0.80179873499094079</v>
      </c>
    </row>
    <row r="18" spans="1:22" s="86" customFormat="1" ht="21.75" customHeight="1" thickBot="1" x14ac:dyDescent="0.25">
      <c r="A18" s="531"/>
      <c r="B18" s="146" t="s">
        <v>861</v>
      </c>
      <c r="C18" s="268">
        <v>0.61</v>
      </c>
      <c r="D18" s="526"/>
      <c r="E18" s="527"/>
      <c r="F18" s="111">
        <v>82378712555</v>
      </c>
      <c r="G18" s="111">
        <v>82378712555</v>
      </c>
      <c r="H18" s="111">
        <v>82378712555</v>
      </c>
      <c r="I18" s="523"/>
      <c r="J18" s="114">
        <v>82378712555</v>
      </c>
      <c r="K18" s="114">
        <v>82378712555</v>
      </c>
      <c r="L18" s="238">
        <v>82378712555</v>
      </c>
      <c r="M18" s="547"/>
      <c r="N18" s="238">
        <v>90295893140</v>
      </c>
      <c r="O18" s="238">
        <v>92286766004</v>
      </c>
      <c r="P18" s="238">
        <v>93844946095</v>
      </c>
      <c r="Q18" s="522"/>
      <c r="R18" s="110">
        <v>93844946095</v>
      </c>
      <c r="S18" s="271">
        <v>94156661327</v>
      </c>
      <c r="T18" s="110">
        <f>T16</f>
        <v>94160402201</v>
      </c>
      <c r="U18" s="248"/>
    </row>
    <row r="19" spans="1:22" s="86" customFormat="1" ht="21.75" customHeight="1" x14ac:dyDescent="0.2">
      <c r="A19" s="530" t="s">
        <v>858</v>
      </c>
      <c r="B19" s="117" t="s">
        <v>864</v>
      </c>
      <c r="C19" s="267" t="s">
        <v>786</v>
      </c>
      <c r="D19" s="526" t="s">
        <v>784</v>
      </c>
      <c r="E19" s="527"/>
      <c r="F19" s="111">
        <v>5962042822</v>
      </c>
      <c r="G19" s="111">
        <v>11178973039</v>
      </c>
      <c r="H19" s="111">
        <v>16407958812</v>
      </c>
      <c r="I19" s="522">
        <f>H19/H20</f>
        <v>0.20316250197238017</v>
      </c>
      <c r="J19" s="110">
        <v>21658011171</v>
      </c>
      <c r="K19" s="110">
        <v>32572900019</v>
      </c>
      <c r="L19" s="125">
        <v>39770512398</v>
      </c>
      <c r="M19" s="546">
        <f>(L19/L20)</f>
        <v>0.4924364386868163</v>
      </c>
      <c r="N19" s="125">
        <v>51317483280</v>
      </c>
      <c r="O19" s="125">
        <v>5308343228</v>
      </c>
      <c r="P19" s="125">
        <v>57417278319</v>
      </c>
      <c r="Q19" s="539">
        <f>(P19/P20)</f>
        <v>0.61183133144832358</v>
      </c>
      <c r="R19" s="110">
        <v>64262312337</v>
      </c>
      <c r="S19" s="234">
        <v>69095678047</v>
      </c>
      <c r="T19" s="110">
        <v>78225863619</v>
      </c>
      <c r="U19" s="247">
        <f>+T19/T20</f>
        <v>0.83077240315960788</v>
      </c>
    </row>
    <row r="20" spans="1:22" s="86" customFormat="1" ht="23.25" customHeight="1" thickBot="1" x14ac:dyDescent="0.25">
      <c r="A20" s="531"/>
      <c r="B20" s="146" t="s">
        <v>863</v>
      </c>
      <c r="C20" s="268">
        <v>0.61</v>
      </c>
      <c r="D20" s="526"/>
      <c r="E20" s="527"/>
      <c r="F20" s="190">
        <v>80762732555</v>
      </c>
      <c r="G20" s="190">
        <v>80762732555</v>
      </c>
      <c r="H20" s="190">
        <v>80762732555</v>
      </c>
      <c r="I20" s="523"/>
      <c r="J20" s="143">
        <v>80762732555</v>
      </c>
      <c r="K20" s="143">
        <v>80762732555</v>
      </c>
      <c r="L20" s="143">
        <v>80762732555</v>
      </c>
      <c r="M20" s="560"/>
      <c r="N20" s="143">
        <v>80762732555</v>
      </c>
      <c r="O20" s="143">
        <v>92286766004</v>
      </c>
      <c r="P20" s="143">
        <v>93844946095</v>
      </c>
      <c r="Q20" s="557"/>
      <c r="R20" s="142">
        <v>93844946095</v>
      </c>
      <c r="S20" s="143">
        <v>94156661327</v>
      </c>
      <c r="T20" s="143">
        <f>T16</f>
        <v>94160402201</v>
      </c>
      <c r="U20" s="252"/>
    </row>
    <row r="21" spans="1:22" s="86" customFormat="1" thickBot="1" x14ac:dyDescent="0.25">
      <c r="A21" s="128"/>
      <c r="B21" s="129"/>
      <c r="C21" s="103"/>
      <c r="D21" s="127"/>
      <c r="E21" s="126"/>
      <c r="F21" s="191"/>
      <c r="G21" s="191"/>
      <c r="H21" s="191"/>
      <c r="I21" s="192"/>
      <c r="J21" s="193"/>
      <c r="K21" s="193"/>
      <c r="L21" s="194"/>
      <c r="M21" s="195"/>
      <c r="N21" s="196"/>
      <c r="O21" s="196"/>
      <c r="P21" s="196"/>
      <c r="Q21" s="192"/>
      <c r="R21" s="197"/>
      <c r="S21" s="197"/>
      <c r="T21" s="197"/>
      <c r="U21" s="240"/>
    </row>
    <row r="22" spans="1:22" s="90" customFormat="1" ht="21" customHeight="1" thickBot="1" x14ac:dyDescent="0.25">
      <c r="A22" s="530" t="s">
        <v>868</v>
      </c>
      <c r="B22" s="112" t="s">
        <v>866</v>
      </c>
      <c r="C22" s="97" t="s">
        <v>783</v>
      </c>
      <c r="D22" s="526" t="s">
        <v>784</v>
      </c>
      <c r="E22" s="527" t="s">
        <v>785</v>
      </c>
      <c r="F22" s="136">
        <v>35609167</v>
      </c>
      <c r="G22" s="136">
        <v>35609167</v>
      </c>
      <c r="H22" s="136">
        <v>53394960</v>
      </c>
      <c r="I22" s="522">
        <f>H22/H23</f>
        <v>0.6439430050859295</v>
      </c>
      <c r="J22" s="137">
        <v>63457060</v>
      </c>
      <c r="K22" s="137">
        <v>35734639</v>
      </c>
      <c r="L22" s="137">
        <v>34610402</v>
      </c>
      <c r="M22" s="522">
        <f>L22/L23</f>
        <v>1.2491506974716668</v>
      </c>
      <c r="N22" s="137">
        <v>48789148</v>
      </c>
      <c r="O22" s="137">
        <v>45788179</v>
      </c>
      <c r="P22" s="137">
        <v>21893633</v>
      </c>
      <c r="Q22" s="522">
        <f>(N22+O22+P22)/(P23+O23+N23)</f>
        <v>1.4012143990622106</v>
      </c>
      <c r="R22" s="137">
        <v>44266143</v>
      </c>
      <c r="S22" s="236">
        <v>17879307</v>
      </c>
      <c r="T22" s="137">
        <v>34223706</v>
      </c>
      <c r="U22" s="522">
        <f>(R22+S22+T22)/(T23+S23+R23)</f>
        <v>1.1593778312866352</v>
      </c>
    </row>
    <row r="23" spans="1:22" s="90" customFormat="1" ht="18" customHeight="1" thickBot="1" x14ac:dyDescent="0.25">
      <c r="A23" s="531"/>
      <c r="B23" s="146" t="s">
        <v>865</v>
      </c>
      <c r="C23" s="103">
        <v>1</v>
      </c>
      <c r="D23" s="526"/>
      <c r="E23" s="527"/>
      <c r="F23" s="111">
        <v>27707147</v>
      </c>
      <c r="G23" s="111">
        <v>47309600</v>
      </c>
      <c r="H23" s="279">
        <f>G23+G22</f>
        <v>82918767</v>
      </c>
      <c r="I23" s="523"/>
      <c r="J23" s="111">
        <v>27707147</v>
      </c>
      <c r="K23" s="111">
        <v>27707147</v>
      </c>
      <c r="L23" s="111">
        <v>27707147</v>
      </c>
      <c r="M23" s="523"/>
      <c r="N23" s="111">
        <v>27707147</v>
      </c>
      <c r="O23" s="111">
        <v>27707147</v>
      </c>
      <c r="P23" s="111">
        <v>27707147</v>
      </c>
      <c r="Q23" s="523"/>
      <c r="R23" s="111">
        <v>27707147</v>
      </c>
      <c r="S23" s="111">
        <v>27707147</v>
      </c>
      <c r="T23" s="111">
        <v>27707147</v>
      </c>
      <c r="U23" s="523"/>
    </row>
    <row r="24" spans="1:22" s="90" customFormat="1" ht="18" customHeight="1" x14ac:dyDescent="0.2">
      <c r="A24" s="530" t="s">
        <v>868</v>
      </c>
      <c r="B24" s="112" t="s">
        <v>898</v>
      </c>
      <c r="C24" s="97" t="s">
        <v>783</v>
      </c>
      <c r="D24" s="526" t="s">
        <v>784</v>
      </c>
      <c r="E24" s="527"/>
      <c r="F24" s="136">
        <f>F22</f>
        <v>35609167</v>
      </c>
      <c r="G24" s="136">
        <f t="shared" ref="G24:H24" si="0">G22</f>
        <v>35609167</v>
      </c>
      <c r="H24" s="136">
        <f t="shared" si="0"/>
        <v>53394960</v>
      </c>
      <c r="I24" s="542">
        <f>H24/H25</f>
        <v>4.4487934147680597E-3</v>
      </c>
      <c r="J24" s="136">
        <f t="shared" ref="J24:L24" si="1">J22</f>
        <v>63457060</v>
      </c>
      <c r="K24" s="136">
        <f t="shared" si="1"/>
        <v>35734639</v>
      </c>
      <c r="L24" s="136">
        <f t="shared" si="1"/>
        <v>34610402</v>
      </c>
      <c r="M24" s="541">
        <f>L24/L25</f>
        <v>2.8276136634841462E-3</v>
      </c>
      <c r="N24" s="136">
        <f t="shared" ref="N24:P24" si="2">N22</f>
        <v>48789148</v>
      </c>
      <c r="O24" s="136">
        <f t="shared" si="2"/>
        <v>45788179</v>
      </c>
      <c r="P24" s="136">
        <f t="shared" si="2"/>
        <v>21893633</v>
      </c>
      <c r="Q24" s="541">
        <f>(N24+O24+P24)/P25</f>
        <v>8.9318199501982661E-3</v>
      </c>
      <c r="R24" s="136">
        <f>R22</f>
        <v>44266143</v>
      </c>
      <c r="S24" s="136">
        <f t="shared" ref="S24:T24" si="3">S22</f>
        <v>17879307</v>
      </c>
      <c r="T24" s="136">
        <f t="shared" si="3"/>
        <v>34223706</v>
      </c>
      <c r="U24" s="516">
        <f>+T24/T25</f>
        <v>2.3162706492194959E-3</v>
      </c>
      <c r="V24" s="207"/>
    </row>
    <row r="25" spans="1:22" s="90" customFormat="1" ht="18" customHeight="1" thickBot="1" x14ac:dyDescent="0.25">
      <c r="A25" s="531"/>
      <c r="B25" s="146" t="s">
        <v>867</v>
      </c>
      <c r="C25" s="104">
        <v>0.61</v>
      </c>
      <c r="D25" s="526"/>
      <c r="E25" s="527"/>
      <c r="F25" s="190">
        <v>10135553908</v>
      </c>
      <c r="G25" s="190">
        <v>9704597168</v>
      </c>
      <c r="H25" s="190">
        <v>12002121704</v>
      </c>
      <c r="I25" s="540"/>
      <c r="J25" s="142">
        <v>14507942030</v>
      </c>
      <c r="K25" s="143">
        <v>11062457392</v>
      </c>
      <c r="L25" s="143">
        <v>12240145267</v>
      </c>
      <c r="M25" s="548"/>
      <c r="N25" s="142">
        <v>9992464638</v>
      </c>
      <c r="O25" s="142">
        <v>2397576368</v>
      </c>
      <c r="P25" s="142">
        <v>13040003118</v>
      </c>
      <c r="Q25" s="548"/>
      <c r="R25" s="238">
        <v>13821126564</v>
      </c>
      <c r="S25" s="238">
        <v>19811142162</v>
      </c>
      <c r="T25" s="274">
        <v>14775348473</v>
      </c>
      <c r="U25" s="517"/>
    </row>
    <row r="26" spans="1:22" ht="15" customHeight="1" x14ac:dyDescent="0.25">
      <c r="F26" s="266"/>
      <c r="J26" s="184">
        <f>J25-H25</f>
        <v>2505820326</v>
      </c>
      <c r="K26" s="19"/>
    </row>
    <row r="27" spans="1:22" ht="3" customHeight="1" x14ac:dyDescent="0.25"/>
    <row r="28" spans="1:22" x14ac:dyDescent="0.25">
      <c r="I28" s="89"/>
      <c r="L28" s="184">
        <f>L22-K22</f>
        <v>-1124237</v>
      </c>
      <c r="M28" s="149"/>
      <c r="O28" s="272">
        <v>812147459</v>
      </c>
      <c r="P28" s="186"/>
      <c r="Q28" s="182"/>
    </row>
    <row r="29" spans="1:22" x14ac:dyDescent="0.25">
      <c r="K29" s="92"/>
      <c r="L29" s="106"/>
      <c r="M29" s="2"/>
      <c r="N29" s="2"/>
      <c r="O29" s="273">
        <v>31720861</v>
      </c>
      <c r="P29" s="187"/>
      <c r="Q29" s="185"/>
    </row>
    <row r="30" spans="1:22" x14ac:dyDescent="0.25">
      <c r="L30" s="269">
        <v>12996968711</v>
      </c>
      <c r="O30" s="272"/>
      <c r="P30" s="186"/>
      <c r="Q30" s="185"/>
    </row>
    <row r="31" spans="1:22" x14ac:dyDescent="0.25">
      <c r="L31" s="269">
        <v>2903752470</v>
      </c>
      <c r="O31" s="272"/>
      <c r="P31" s="183"/>
      <c r="Q31" s="184"/>
    </row>
    <row r="32" spans="1:22" x14ac:dyDescent="0.25">
      <c r="L32" s="269"/>
      <c r="O32" s="272"/>
      <c r="P32" s="237"/>
    </row>
    <row r="33" spans="13:15" x14ac:dyDescent="0.25">
      <c r="O33" s="272"/>
    </row>
    <row r="34" spans="13:15" x14ac:dyDescent="0.25">
      <c r="M34" s="105"/>
      <c r="O34" s="272"/>
    </row>
    <row r="35" spans="13:15" x14ac:dyDescent="0.25">
      <c r="O35" s="272"/>
    </row>
    <row r="111" spans="1:21" s="85" customFormat="1" x14ac:dyDescent="0.25">
      <c r="A111" s="83"/>
      <c r="B111" s="83"/>
      <c r="C111" s="86"/>
      <c r="F111" s="93"/>
      <c r="G111" s="93"/>
      <c r="H111" s="93"/>
      <c r="I111" s="84"/>
      <c r="J111" s="84"/>
      <c r="K111" s="84"/>
      <c r="L111" s="84"/>
      <c r="M111" s="84"/>
      <c r="N111" s="84"/>
      <c r="O111" s="84"/>
      <c r="P111" s="84"/>
      <c r="Q111" s="84"/>
      <c r="R111" s="84"/>
      <c r="S111" s="84"/>
      <c r="T111" s="84"/>
      <c r="U111" s="84"/>
    </row>
    <row r="112" spans="1:21" s="85" customFormat="1" x14ac:dyDescent="0.25">
      <c r="A112" s="83"/>
      <c r="B112" s="83"/>
      <c r="C112" s="86"/>
      <c r="F112" s="93"/>
      <c r="G112" s="93"/>
      <c r="H112" s="93"/>
      <c r="I112" s="84"/>
      <c r="J112" s="84"/>
      <c r="K112" s="84"/>
      <c r="L112" s="84"/>
      <c r="M112" s="84"/>
      <c r="N112" s="84"/>
      <c r="O112" s="84"/>
      <c r="P112" s="84"/>
      <c r="Q112" s="84"/>
      <c r="R112" s="84"/>
      <c r="S112" s="84"/>
      <c r="T112" s="84"/>
      <c r="U112" s="84"/>
    </row>
    <row r="113" spans="1:21" s="85" customFormat="1" x14ac:dyDescent="0.25">
      <c r="A113" s="83"/>
      <c r="B113" s="86" t="s">
        <v>782</v>
      </c>
      <c r="C113" s="86"/>
      <c r="F113" s="93"/>
      <c r="G113" s="93"/>
      <c r="H113" s="93"/>
      <c r="I113" s="84"/>
      <c r="J113" s="84"/>
      <c r="K113" s="84"/>
      <c r="L113" s="84"/>
      <c r="M113" s="84"/>
      <c r="N113" s="84"/>
      <c r="O113" s="84"/>
      <c r="P113" s="84"/>
      <c r="Q113" s="84"/>
      <c r="R113" s="84"/>
      <c r="S113" s="84"/>
      <c r="T113" s="84"/>
      <c r="U113" s="84"/>
    </row>
    <row r="114" spans="1:21" s="85" customFormat="1" x14ac:dyDescent="0.25">
      <c r="A114" s="83"/>
      <c r="B114" s="86" t="s">
        <v>781</v>
      </c>
      <c r="C114" s="86"/>
      <c r="F114" s="93"/>
      <c r="G114" s="93"/>
      <c r="H114" s="93"/>
      <c r="I114" s="84"/>
      <c r="J114" s="84"/>
      <c r="K114" s="84"/>
      <c r="L114" s="84"/>
      <c r="M114" s="84"/>
      <c r="N114" s="84"/>
      <c r="O114" s="84"/>
      <c r="P114" s="84"/>
      <c r="Q114" s="84"/>
      <c r="R114" s="84"/>
      <c r="S114" s="84"/>
      <c r="T114" s="84"/>
      <c r="U114" s="84"/>
    </row>
    <row r="115" spans="1:21" s="85" customFormat="1" x14ac:dyDescent="0.25">
      <c r="A115" s="83"/>
      <c r="B115" s="86" t="s">
        <v>780</v>
      </c>
      <c r="C115" s="86"/>
      <c r="F115" s="93"/>
      <c r="G115" s="93"/>
      <c r="H115" s="93"/>
      <c r="I115" s="84"/>
      <c r="J115" s="84"/>
      <c r="K115" s="84"/>
      <c r="L115" s="84"/>
      <c r="M115" s="84"/>
      <c r="N115" s="84"/>
      <c r="O115" s="84"/>
      <c r="P115" s="84"/>
      <c r="Q115" s="84"/>
      <c r="R115" s="84"/>
      <c r="S115" s="84"/>
      <c r="T115" s="84"/>
      <c r="U115" s="84"/>
    </row>
    <row r="116" spans="1:21" s="85" customFormat="1" x14ac:dyDescent="0.25">
      <c r="A116" s="83"/>
      <c r="B116" s="86" t="s">
        <v>779</v>
      </c>
      <c r="C116" s="86"/>
      <c r="F116" s="93"/>
      <c r="G116" s="93"/>
      <c r="H116" s="93"/>
      <c r="I116" s="84"/>
      <c r="J116" s="84"/>
      <c r="K116" s="84"/>
      <c r="L116" s="84"/>
      <c r="M116" s="84"/>
      <c r="N116" s="84"/>
      <c r="O116" s="84"/>
      <c r="P116" s="84"/>
      <c r="Q116" s="84"/>
      <c r="R116" s="84"/>
      <c r="S116" s="84"/>
      <c r="T116" s="84"/>
      <c r="U116" s="84"/>
    </row>
    <row r="117" spans="1:21" x14ac:dyDescent="0.25">
      <c r="B117" s="86" t="s">
        <v>400</v>
      </c>
      <c r="C117" s="86"/>
    </row>
    <row r="118" spans="1:21" x14ac:dyDescent="0.25">
      <c r="B118" s="86" t="s">
        <v>778</v>
      </c>
      <c r="C118" s="86"/>
    </row>
    <row r="119" spans="1:21" x14ac:dyDescent="0.25">
      <c r="B119" s="86" t="s">
        <v>777</v>
      </c>
      <c r="C119" s="86"/>
    </row>
    <row r="120" spans="1:21" x14ac:dyDescent="0.25">
      <c r="B120" s="86"/>
      <c r="C120" s="86"/>
    </row>
    <row r="121" spans="1:21" x14ac:dyDescent="0.25">
      <c r="B121" s="86"/>
      <c r="C121" s="86"/>
    </row>
    <row r="122" spans="1:21" x14ac:dyDescent="0.25">
      <c r="B122" s="86"/>
      <c r="C122" s="86"/>
    </row>
    <row r="123" spans="1:21" x14ac:dyDescent="0.25">
      <c r="B123" s="86"/>
      <c r="C123" s="86"/>
    </row>
    <row r="124" spans="1:21" x14ac:dyDescent="0.25">
      <c r="B124" s="86"/>
      <c r="C124" s="86"/>
    </row>
    <row r="125" spans="1:21" x14ac:dyDescent="0.25">
      <c r="B125" s="86"/>
      <c r="C125" s="86"/>
    </row>
    <row r="126" spans="1:21" x14ac:dyDescent="0.25">
      <c r="B126" s="86"/>
      <c r="C126" s="86"/>
    </row>
    <row r="127" spans="1:21" s="86" customFormat="1" x14ac:dyDescent="0.25">
      <c r="C127" s="83"/>
      <c r="D127" s="88"/>
      <c r="E127" s="88"/>
      <c r="F127" s="94"/>
      <c r="G127" s="94"/>
      <c r="H127" s="94"/>
      <c r="I127" s="87"/>
      <c r="J127" s="87"/>
      <c r="K127" s="87"/>
      <c r="L127" s="87"/>
      <c r="M127" s="87"/>
      <c r="N127" s="87"/>
      <c r="O127" s="87"/>
      <c r="P127" s="87"/>
      <c r="Q127" s="87"/>
      <c r="R127" s="87"/>
      <c r="S127" s="87"/>
      <c r="T127" s="87"/>
      <c r="U127" s="87"/>
    </row>
    <row r="128" spans="1:21" s="86" customFormat="1" x14ac:dyDescent="0.25">
      <c r="C128" s="83"/>
      <c r="D128" s="88"/>
      <c r="E128" s="88"/>
      <c r="F128" s="94"/>
      <c r="G128" s="94"/>
      <c r="H128" s="94"/>
      <c r="I128" s="87"/>
      <c r="J128" s="87"/>
      <c r="K128" s="87"/>
      <c r="L128" s="87"/>
      <c r="M128" s="87"/>
      <c r="N128" s="87"/>
      <c r="O128" s="87"/>
      <c r="P128" s="87"/>
      <c r="Q128" s="87"/>
      <c r="R128" s="87"/>
      <c r="S128" s="87"/>
      <c r="T128" s="87"/>
      <c r="U128" s="87"/>
    </row>
    <row r="129" spans="2:21" s="86" customFormat="1" x14ac:dyDescent="0.25">
      <c r="B129" s="83"/>
      <c r="C129" s="83"/>
      <c r="D129" s="88"/>
      <c r="E129" s="88"/>
      <c r="F129" s="94"/>
      <c r="G129" s="94"/>
      <c r="H129" s="94"/>
      <c r="I129" s="87"/>
      <c r="J129" s="87"/>
      <c r="K129" s="87"/>
      <c r="L129" s="87"/>
      <c r="M129" s="87"/>
      <c r="N129" s="87"/>
      <c r="O129" s="87"/>
      <c r="P129" s="87"/>
      <c r="Q129" s="87"/>
      <c r="R129" s="87"/>
      <c r="S129" s="87"/>
      <c r="T129" s="87"/>
      <c r="U129" s="87"/>
    </row>
    <row r="130" spans="2:21" s="86" customFormat="1" x14ac:dyDescent="0.25">
      <c r="B130" s="83"/>
      <c r="C130" s="83"/>
      <c r="D130" s="88"/>
      <c r="E130" s="88"/>
      <c r="F130" s="94"/>
      <c r="G130" s="94"/>
      <c r="H130" s="94"/>
      <c r="I130" s="87"/>
      <c r="J130" s="87"/>
      <c r="K130" s="87"/>
      <c r="L130" s="87"/>
      <c r="M130" s="87"/>
      <c r="N130" s="87"/>
      <c r="O130" s="87"/>
      <c r="P130" s="87"/>
      <c r="Q130" s="87"/>
      <c r="R130" s="87"/>
      <c r="S130" s="87"/>
      <c r="T130" s="87"/>
      <c r="U130" s="87"/>
    </row>
    <row r="131" spans="2:21" s="86" customFormat="1" x14ac:dyDescent="0.25">
      <c r="B131" s="83"/>
      <c r="C131" s="83"/>
      <c r="D131" s="88"/>
      <c r="E131" s="88"/>
      <c r="F131" s="94"/>
      <c r="G131" s="94"/>
      <c r="H131" s="94"/>
      <c r="I131" s="87"/>
      <c r="J131" s="87"/>
      <c r="K131" s="87"/>
      <c r="L131" s="87"/>
      <c r="M131" s="87"/>
      <c r="N131" s="87"/>
      <c r="O131" s="87"/>
      <c r="P131" s="87"/>
      <c r="Q131" s="87"/>
      <c r="R131" s="87"/>
      <c r="S131" s="87"/>
      <c r="T131" s="87"/>
      <c r="U131" s="87"/>
    </row>
    <row r="132" spans="2:21" s="86" customFormat="1" x14ac:dyDescent="0.25">
      <c r="B132" s="83"/>
      <c r="C132" s="83"/>
      <c r="D132" s="88"/>
      <c r="E132" s="88"/>
      <c r="F132" s="94"/>
      <c r="G132" s="94"/>
      <c r="H132" s="94"/>
      <c r="I132" s="87"/>
      <c r="J132" s="87"/>
      <c r="K132" s="87"/>
      <c r="L132" s="87"/>
      <c r="M132" s="87"/>
      <c r="N132" s="87"/>
      <c r="O132" s="87"/>
      <c r="P132" s="87"/>
      <c r="Q132" s="87"/>
      <c r="R132" s="87"/>
      <c r="S132" s="87"/>
      <c r="T132" s="87"/>
      <c r="U132" s="87"/>
    </row>
    <row r="133" spans="2:21" s="86" customFormat="1" x14ac:dyDescent="0.25">
      <c r="B133" s="83"/>
      <c r="C133" s="83"/>
      <c r="D133" s="88"/>
      <c r="E133" s="88"/>
      <c r="F133" s="94"/>
      <c r="G133" s="94"/>
      <c r="H133" s="94"/>
      <c r="I133" s="87"/>
      <c r="J133" s="87"/>
      <c r="K133" s="87"/>
      <c r="L133" s="87"/>
      <c r="M133" s="87"/>
      <c r="N133" s="87"/>
      <c r="O133" s="87"/>
      <c r="P133" s="87"/>
      <c r="Q133" s="87"/>
      <c r="R133" s="87"/>
      <c r="S133" s="87"/>
      <c r="T133" s="87"/>
      <c r="U133" s="87"/>
    </row>
    <row r="134" spans="2:21" s="86" customFormat="1" x14ac:dyDescent="0.25">
      <c r="B134" s="83"/>
      <c r="C134" s="83"/>
      <c r="D134" s="88"/>
      <c r="E134" s="88"/>
      <c r="F134" s="94"/>
      <c r="G134" s="94"/>
      <c r="H134" s="94"/>
      <c r="I134" s="87"/>
      <c r="J134" s="87"/>
      <c r="K134" s="87"/>
      <c r="L134" s="87"/>
      <c r="M134" s="87"/>
      <c r="N134" s="87"/>
      <c r="O134" s="87"/>
      <c r="P134" s="87"/>
      <c r="Q134" s="87"/>
      <c r="R134" s="87"/>
      <c r="S134" s="87"/>
      <c r="T134" s="87"/>
      <c r="U134" s="87"/>
    </row>
    <row r="135" spans="2:21" s="86" customFormat="1" x14ac:dyDescent="0.25">
      <c r="B135" s="83"/>
      <c r="C135" s="83"/>
      <c r="D135" s="88"/>
      <c r="E135" s="88"/>
      <c r="F135" s="94"/>
      <c r="G135" s="94"/>
      <c r="H135" s="94"/>
      <c r="I135" s="87"/>
      <c r="J135" s="87"/>
      <c r="K135" s="87"/>
      <c r="L135" s="87"/>
      <c r="M135" s="87"/>
      <c r="N135" s="87"/>
      <c r="O135" s="87"/>
      <c r="P135" s="87"/>
      <c r="Q135" s="87"/>
      <c r="R135" s="87"/>
      <c r="S135" s="87"/>
      <c r="T135" s="87"/>
      <c r="U135" s="87"/>
    </row>
    <row r="136" spans="2:21" s="86" customFormat="1" x14ac:dyDescent="0.25">
      <c r="B136" s="83"/>
      <c r="C136" s="83"/>
      <c r="D136" s="88"/>
      <c r="E136" s="88"/>
      <c r="F136" s="94"/>
      <c r="G136" s="94"/>
      <c r="H136" s="94"/>
      <c r="I136" s="87"/>
      <c r="J136" s="87"/>
      <c r="K136" s="87"/>
      <c r="L136" s="87"/>
      <c r="M136" s="87"/>
      <c r="N136" s="87"/>
      <c r="O136" s="87"/>
      <c r="P136" s="87"/>
      <c r="Q136" s="87"/>
      <c r="R136" s="87"/>
      <c r="S136" s="87"/>
      <c r="T136" s="87"/>
      <c r="U136" s="87"/>
    </row>
    <row r="137" spans="2:21" s="86" customFormat="1" x14ac:dyDescent="0.25">
      <c r="B137" s="83"/>
      <c r="C137" s="83"/>
      <c r="D137" s="88"/>
      <c r="E137" s="88"/>
      <c r="F137" s="94"/>
      <c r="G137" s="94"/>
      <c r="H137" s="94"/>
      <c r="I137" s="87"/>
      <c r="J137" s="87"/>
      <c r="K137" s="87"/>
      <c r="L137" s="87"/>
      <c r="M137" s="87"/>
      <c r="N137" s="87"/>
      <c r="O137" s="87"/>
      <c r="P137" s="87"/>
      <c r="Q137" s="87"/>
      <c r="R137" s="87"/>
      <c r="S137" s="87"/>
      <c r="T137" s="87"/>
      <c r="U137" s="87"/>
    </row>
    <row r="138" spans="2:21" s="86" customFormat="1" x14ac:dyDescent="0.25">
      <c r="B138" s="83"/>
      <c r="C138" s="83"/>
      <c r="D138" s="88"/>
      <c r="E138" s="88"/>
      <c r="F138" s="94"/>
      <c r="G138" s="94"/>
      <c r="H138" s="94"/>
      <c r="I138" s="87"/>
      <c r="J138" s="87"/>
      <c r="K138" s="87"/>
      <c r="L138" s="87"/>
      <c r="M138" s="87"/>
      <c r="N138" s="87"/>
      <c r="O138" s="87"/>
      <c r="P138" s="87"/>
      <c r="Q138" s="87"/>
      <c r="R138" s="87"/>
      <c r="S138" s="87"/>
      <c r="T138" s="87"/>
      <c r="U138" s="87"/>
    </row>
    <row r="139" spans="2:21" s="86" customFormat="1" x14ac:dyDescent="0.25">
      <c r="B139" s="83"/>
      <c r="C139" s="83"/>
      <c r="D139" s="88"/>
      <c r="E139" s="88"/>
      <c r="F139" s="94"/>
      <c r="G139" s="94"/>
      <c r="H139" s="94"/>
      <c r="I139" s="87"/>
      <c r="J139" s="87"/>
      <c r="K139" s="87"/>
      <c r="L139" s="87"/>
      <c r="M139" s="87"/>
      <c r="N139" s="87"/>
      <c r="O139" s="87"/>
      <c r="P139" s="87"/>
      <c r="Q139" s="87"/>
      <c r="R139" s="87"/>
      <c r="S139" s="87"/>
      <c r="T139" s="87"/>
      <c r="U139" s="87"/>
    </row>
    <row r="140" spans="2:21" s="86" customFormat="1" x14ac:dyDescent="0.25">
      <c r="B140" s="83"/>
      <c r="C140" s="83"/>
      <c r="D140" s="88"/>
      <c r="E140" s="88"/>
      <c r="F140" s="94"/>
      <c r="G140" s="94"/>
      <c r="H140" s="94"/>
      <c r="I140" s="87"/>
      <c r="J140" s="87"/>
      <c r="K140" s="87"/>
      <c r="L140" s="87"/>
      <c r="M140" s="87"/>
      <c r="N140" s="87"/>
      <c r="O140" s="87"/>
      <c r="P140" s="87"/>
      <c r="Q140" s="87"/>
      <c r="R140" s="87"/>
      <c r="S140" s="87"/>
      <c r="T140" s="87"/>
      <c r="U140" s="87"/>
    </row>
    <row r="141" spans="2:21" s="86" customFormat="1" x14ac:dyDescent="0.25">
      <c r="B141" s="83"/>
      <c r="C141" s="83"/>
      <c r="D141" s="88"/>
      <c r="E141" s="88"/>
      <c r="F141" s="94"/>
      <c r="G141" s="94"/>
      <c r="H141" s="94"/>
      <c r="I141" s="87"/>
      <c r="J141" s="87"/>
      <c r="K141" s="87"/>
      <c r="L141" s="87"/>
      <c r="M141" s="87"/>
      <c r="N141" s="87"/>
      <c r="O141" s="87"/>
      <c r="P141" s="87"/>
      <c r="Q141" s="87"/>
      <c r="R141" s="87"/>
      <c r="S141" s="87"/>
      <c r="T141" s="87"/>
      <c r="U141" s="87"/>
    </row>
    <row r="142" spans="2:21" s="86" customFormat="1" x14ac:dyDescent="0.25">
      <c r="B142" s="83"/>
      <c r="C142" s="83"/>
      <c r="D142" s="88"/>
      <c r="E142" s="88"/>
      <c r="F142" s="94"/>
      <c r="G142" s="94"/>
      <c r="H142" s="94"/>
      <c r="I142" s="87"/>
      <c r="J142" s="87"/>
      <c r="K142" s="87"/>
      <c r="L142" s="87"/>
      <c r="M142" s="87"/>
      <c r="N142" s="87"/>
      <c r="O142" s="87"/>
      <c r="P142" s="87"/>
      <c r="Q142" s="87"/>
      <c r="R142" s="87"/>
      <c r="S142" s="87"/>
      <c r="T142" s="87"/>
      <c r="U142" s="87"/>
    </row>
  </sheetData>
  <mergeCells count="61">
    <mergeCell ref="Q15:Q16"/>
    <mergeCell ref="D12:D13"/>
    <mergeCell ref="E12:E13"/>
    <mergeCell ref="Q19:Q20"/>
    <mergeCell ref="Q12:Q13"/>
    <mergeCell ref="Q17:Q18"/>
    <mergeCell ref="M19:M20"/>
    <mergeCell ref="A2:B2"/>
    <mergeCell ref="A24:A25"/>
    <mergeCell ref="D24:D25"/>
    <mergeCell ref="I24:I25"/>
    <mergeCell ref="M24:M25"/>
    <mergeCell ref="I17:I18"/>
    <mergeCell ref="I12:I13"/>
    <mergeCell ref="M12:M13"/>
    <mergeCell ref="A15:A16"/>
    <mergeCell ref="D15:D16"/>
    <mergeCell ref="E15:E20"/>
    <mergeCell ref="I15:I16"/>
    <mergeCell ref="M15:M16"/>
    <mergeCell ref="A19:A20"/>
    <mergeCell ref="D19:D20"/>
    <mergeCell ref="I19:I20"/>
    <mergeCell ref="Q24:Q25"/>
    <mergeCell ref="A22:A23"/>
    <mergeCell ref="D22:D23"/>
    <mergeCell ref="E22:E25"/>
    <mergeCell ref="I22:I23"/>
    <mergeCell ref="M22:M23"/>
    <mergeCell ref="Q22:Q23"/>
    <mergeCell ref="D8:D9"/>
    <mergeCell ref="E8:E9"/>
    <mergeCell ref="I8:I9"/>
    <mergeCell ref="M8:M9"/>
    <mergeCell ref="A17:A18"/>
    <mergeCell ref="D17:D18"/>
    <mergeCell ref="A12:A13"/>
    <mergeCell ref="A10:A11"/>
    <mergeCell ref="D10:D11"/>
    <mergeCell ref="M17:M18"/>
    <mergeCell ref="Q4:Q5"/>
    <mergeCell ref="Q10:Q11"/>
    <mergeCell ref="E10:E11"/>
    <mergeCell ref="I10:I11"/>
    <mergeCell ref="M10:M11"/>
    <mergeCell ref="U24:U25"/>
    <mergeCell ref="A8:A9"/>
    <mergeCell ref="Q8:Q9"/>
    <mergeCell ref="U22:U23"/>
    <mergeCell ref="U4:U5"/>
    <mergeCell ref="A6:A7"/>
    <mergeCell ref="D6:D7"/>
    <mergeCell ref="E6:E7"/>
    <mergeCell ref="I6:I7"/>
    <mergeCell ref="M6:M7"/>
    <mergeCell ref="Q6:Q7"/>
    <mergeCell ref="A4:A5"/>
    <mergeCell ref="D4:D5"/>
    <mergeCell ref="E4:E5"/>
    <mergeCell ref="I4:I5"/>
    <mergeCell ref="M4:M5"/>
  </mergeCells>
  <pageMargins left="0.70866141732283472" right="0.70866141732283472" top="0.74803149606299213" bottom="0.74803149606299213" header="0.31496062992125984" footer="0.31496062992125984"/>
  <pageSetup scale="4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FINANCIEROS SITUAC25-1</vt:lpstr>
      <vt:lpstr>FINANCIEROS SITUAC25-2</vt:lpstr>
      <vt:lpstr>FINANCIEROS SITUACI25-3</vt:lpstr>
      <vt:lpstr>FINANCIEROS ACTIVIDAD VIG25</vt:lpstr>
      <vt:lpstr>FINANCIEROS ACTIVIDAD-VIG25</vt:lpstr>
      <vt:lpstr>GESTION PPTO VIG 25</vt:lpstr>
      <vt:lpstr>GESTION CARTERA-VIG25</vt:lpstr>
      <vt:lpstr>GESTION CARTERA VIG25</vt:lpstr>
      <vt:lpstr>MATRIZ INDICADORES FINACIEROS</vt:lpstr>
      <vt:lpstr>ESF</vt:lpstr>
      <vt:lpstr>ER</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casamachin cuetia</dc:creator>
  <cp:lastModifiedBy>ANDRES LAMPREA ARROYO</cp:lastModifiedBy>
  <cp:lastPrinted>2025-11-25T20:57:12Z</cp:lastPrinted>
  <dcterms:created xsi:type="dcterms:W3CDTF">2018-08-28T19:02:19Z</dcterms:created>
  <dcterms:modified xsi:type="dcterms:W3CDTF">2026-04-14T23:35:22Z</dcterms:modified>
</cp:coreProperties>
</file>