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AMPREA.INFIBAGUE\Documents\2025\SIG\Indicadores\INDICADORES DE GESTIÓN 2025 - 2026 lucia\Seguimiento y Cierre 2025\"/>
    </mc:Choice>
  </mc:AlternateContent>
  <bookViews>
    <workbookView xWindow="0" yWindow="0" windowWidth="28800" windowHeight="12300"/>
  </bookViews>
  <sheets>
    <sheet name="indicador act plan de bienestar" sheetId="3" r:id="rId1"/>
    <sheet name="ind. plan de capacitacion" sheetId="2" r:id="rId2"/>
    <sheet name="ind. cumplimiento y satisfaccio" sheetId="1" r:id="rId3"/>
  </sheets>
  <externalReferences>
    <externalReference r:id="rId4"/>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D23" i="1"/>
  <c r="D34" i="3" l="1"/>
  <c r="C33" i="3"/>
  <c r="C34" i="3"/>
  <c r="B42" i="1"/>
  <c r="I63" i="3"/>
  <c r="N61" i="3" l="1"/>
  <c r="F60" i="2"/>
  <c r="F59" i="2"/>
  <c r="F55" i="2"/>
  <c r="F54" i="2"/>
  <c r="B56" i="2"/>
  <c r="N62" i="3"/>
  <c r="N57" i="3"/>
  <c r="N56" i="3"/>
  <c r="D26" i="2"/>
  <c r="D25" i="2"/>
  <c r="D24" i="2"/>
  <c r="D23" i="2"/>
  <c r="D33" i="3"/>
  <c r="D32" i="3"/>
  <c r="D31" i="3"/>
  <c r="D30" i="3"/>
  <c r="D29" i="3"/>
  <c r="D28" i="3"/>
  <c r="D26" i="3"/>
  <c r="D25" i="3"/>
  <c r="D24" i="3"/>
  <c r="D23" i="3"/>
  <c r="H58" i="3" l="1"/>
  <c r="M63" i="3"/>
  <c r="L63" i="3"/>
  <c r="K63" i="3"/>
  <c r="J63" i="3"/>
  <c r="H63" i="3"/>
  <c r="G63" i="3"/>
  <c r="F63" i="3"/>
  <c r="E63" i="3"/>
  <c r="D63" i="3"/>
  <c r="C63" i="3"/>
  <c r="B63" i="3"/>
  <c r="M58" i="3"/>
  <c r="L58" i="3"/>
  <c r="K58" i="3"/>
  <c r="J58" i="3"/>
  <c r="I58" i="3"/>
  <c r="G58" i="3"/>
  <c r="F58" i="3"/>
  <c r="E58" i="3"/>
  <c r="D58" i="3"/>
  <c r="C58" i="3"/>
  <c r="B58" i="3"/>
  <c r="C27" i="3"/>
  <c r="D27" i="3" s="1"/>
  <c r="F61" i="2"/>
  <c r="E61" i="2"/>
  <c r="D61" i="2"/>
  <c r="C61" i="2"/>
  <c r="B61" i="2"/>
  <c r="F56" i="2"/>
  <c r="E56" i="2"/>
  <c r="D56" i="2"/>
  <c r="C56" i="2"/>
  <c r="N63" i="3" l="1"/>
  <c r="N58" i="3"/>
</calcChain>
</file>

<file path=xl/comments1.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B7" authorId="1" shapeId="0">
      <text>
        <r>
          <rPr>
            <sz val="10"/>
            <color indexed="81"/>
            <rFont val="Tahoma"/>
            <family val="2"/>
          </rPr>
          <t>Corresponde al nombre a o la expresión que identifica el indicador</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B11" authorId="1" shapeId="0">
      <text>
        <r>
          <rPr>
            <sz val="9"/>
            <color indexed="81"/>
            <rFont val="Tahoma"/>
            <family val="2"/>
          </rPr>
          <t>Defina la fórmula  que se debe utilizar para la medición del indicador, teniendo en cuenta la definición de las variables, realizada en la parte superior.</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B13" authorId="1" shapeId="0">
      <text>
        <r>
          <rPr>
            <sz val="10"/>
            <color indexed="81"/>
            <rFont val="Tahoma"/>
            <family val="2"/>
          </rPr>
          <t>Responsable de obtener la medición del indicador.
Se debe colocar el CARGO.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List>
</comments>
</file>

<file path=xl/comments2.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B7" authorId="1" shapeId="0">
      <text>
        <r>
          <rPr>
            <sz val="10"/>
            <color indexed="81"/>
            <rFont val="Tahoma"/>
            <family val="2"/>
          </rPr>
          <t>Corresponde al nombre a o la expresión que identifica el indicador</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B11" authorId="1" shapeId="0">
      <text>
        <r>
          <rPr>
            <sz val="9"/>
            <color indexed="81"/>
            <rFont val="Tahoma"/>
            <family val="2"/>
          </rPr>
          <t>Defina la fórmula  que se debe utilizar para la medición del indicador, teniendo en cuenta la definición de las variables, realizada en la parte superior.</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B13" authorId="1" shapeId="0">
      <text>
        <r>
          <rPr>
            <sz val="10"/>
            <color indexed="81"/>
            <rFont val="Tahoma"/>
            <family val="2"/>
          </rPr>
          <t>Responsable de obtener la medición del indicador.
Se debe colocar el CARGO.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List>
</comments>
</file>

<file path=xl/comments3.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B7" authorId="1" shapeId="0">
      <text>
        <r>
          <rPr>
            <sz val="10"/>
            <color indexed="81"/>
            <rFont val="Tahoma"/>
            <family val="2"/>
          </rPr>
          <t>Corresponde al nombre a o la expresión que identifica el indicador</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B11" authorId="1" shapeId="0">
      <text>
        <r>
          <rPr>
            <sz val="9"/>
            <color indexed="81"/>
            <rFont val="Tahoma"/>
            <family val="2"/>
          </rPr>
          <t>Defina la fórmula  que se debe utilizar para la medición del indicador, teniendo en cuenta la definición de las variables, realizada en la parte superior.</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B13" authorId="1" shapeId="0">
      <text>
        <r>
          <rPr>
            <sz val="10"/>
            <color indexed="81"/>
            <rFont val="Tahoma"/>
            <family val="2"/>
          </rPr>
          <t>Responsable de obtener la medición del indicador.
Se debe colocar el CARGO.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List>
</comments>
</file>

<file path=xl/sharedStrings.xml><?xml version="1.0" encoding="utf-8"?>
<sst xmlns="http://schemas.openxmlformats.org/spreadsheetml/2006/main" count="328" uniqueCount="188">
  <si>
    <t>INSTITUTO DE FINANCIAMIENTO, PROMOCIÓN Y DESARROLLO DE IBAGUÉ - INFIBAGUÉ -</t>
  </si>
  <si>
    <r>
      <t xml:space="preserve"> CÓDIGO:   </t>
    </r>
    <r>
      <rPr>
        <sz val="11"/>
        <rFont val="Arial"/>
        <family val="2"/>
      </rPr>
      <t>FOR-SI-010</t>
    </r>
  </si>
  <si>
    <r>
      <t xml:space="preserve"> FECHA VIGENCIA: </t>
    </r>
    <r>
      <rPr>
        <sz val="11"/>
        <rFont val="Arial"/>
        <family val="2"/>
      </rPr>
      <t>2018/06/12</t>
    </r>
  </si>
  <si>
    <t>FICHA TÉCNICA DE INDICADORES POR PROCESO</t>
  </si>
  <si>
    <r>
      <t xml:space="preserve"> VERSIÓN: </t>
    </r>
    <r>
      <rPr>
        <sz val="11"/>
        <rFont val="Arial"/>
        <family val="2"/>
      </rPr>
      <t>01</t>
    </r>
  </si>
  <si>
    <t>DESCRIPCIÓN DEL INDICADOR</t>
  </si>
  <si>
    <t>Proceso:</t>
  </si>
  <si>
    <t xml:space="preserve">GESTION HUMANA </t>
  </si>
  <si>
    <t>Tipo de Indicador</t>
  </si>
  <si>
    <t>EFICIENCIA</t>
  </si>
  <si>
    <t>Nombre del indicador</t>
  </si>
  <si>
    <t xml:space="preserve">Nivel de cumplimiento y pertinencia de Capacitaciones </t>
  </si>
  <si>
    <t>Tablero de Control</t>
  </si>
  <si>
    <t>NO</t>
  </si>
  <si>
    <t>Objetivo del indicador</t>
  </si>
  <si>
    <t>Determinar el nivel de pertinencia  y  del Plan institucional de capacitaciones</t>
  </si>
  <si>
    <t>Pertinencia</t>
  </si>
  <si>
    <t xml:space="preserve">Fomentar la participación y formación a los colaboradores y personal vinculado en el Instituto. 
</t>
  </si>
  <si>
    <t>Unidad de medida</t>
  </si>
  <si>
    <t>%</t>
  </si>
  <si>
    <t>Definición de variables de la Fórmula</t>
  </si>
  <si>
    <t>Evaluacion del impacto de la capacitacion</t>
  </si>
  <si>
    <t>Fórmula para su Cálculo</t>
  </si>
  <si>
    <t xml:space="preserve">Eficacia de las capacitaciones proyectadas en el plan institucional de capacitaciones.      (promedio de la calificacion obtenida en las capacitaciones / calificacion maxima a obtener (*100)      </t>
  </si>
  <si>
    <t>Aspectos metodológicos</t>
  </si>
  <si>
    <t>Plan institucional de capacitaciones / Evaluacion de la eficacia de la formacion y capacitacion,</t>
  </si>
  <si>
    <t>Fuente de los datos</t>
  </si>
  <si>
    <r>
      <t xml:space="preserve">Formato FOR-GH 0-14                                                                      </t>
    </r>
    <r>
      <rPr>
        <b/>
        <sz val="11"/>
        <rFont val="Arial"/>
        <family val="2"/>
      </rPr>
      <t xml:space="preserve">EVALUACIÓN DE LA EFICACIA DE LA FORMACIÓN Y CAPACITACIÓN 
</t>
    </r>
    <r>
      <rPr>
        <sz val="11"/>
        <rFont val="Arial"/>
        <family val="2"/>
      </rPr>
      <t xml:space="preserve">
</t>
    </r>
  </si>
  <si>
    <t>Periodicidad / Fechas de medición</t>
  </si>
  <si>
    <t>trimestral</t>
  </si>
  <si>
    <t>Responsable de generar el indicador</t>
  </si>
  <si>
    <r>
      <rPr>
        <b/>
        <sz val="12"/>
        <rFont val="Arial"/>
        <family val="2"/>
      </rPr>
      <t>P.U Grupo Gestión Humana  219-04.</t>
    </r>
    <r>
      <rPr>
        <sz val="12"/>
        <rFont val="Arial"/>
        <family val="2"/>
      </rPr>
      <t xml:space="preserve">
</t>
    </r>
  </si>
  <si>
    <t>Responsable del seguimiento del indicador</t>
  </si>
  <si>
    <r>
      <t xml:space="preserve">
</t>
    </r>
    <r>
      <rPr>
        <b/>
        <sz val="12"/>
        <rFont val="Arial"/>
        <family val="2"/>
      </rPr>
      <t xml:space="preserve">Director Administrativo y lider del proceso </t>
    </r>
    <r>
      <rPr>
        <sz val="12"/>
        <rFont val="Arial"/>
        <family val="2"/>
      </rPr>
      <t xml:space="preserve">
</t>
    </r>
  </si>
  <si>
    <t>Línea de base</t>
  </si>
  <si>
    <t xml:space="preserve">NO APLICA </t>
  </si>
  <si>
    <t>Meta</t>
  </si>
  <si>
    <t>Rangos de evaluación</t>
  </si>
  <si>
    <t>BUENO</t>
  </si>
  <si>
    <t>REGULAR</t>
  </si>
  <si>
    <t>MALO</t>
  </si>
  <si>
    <t xml:space="preserve">
&gt; =  85 %   
</t>
  </si>
  <si>
    <t xml:space="preserve">
 &lt; =  84%  y
&gt; = 60%
</t>
  </si>
  <si>
    <t xml:space="preserve">
 &lt;=59</t>
  </si>
  <si>
    <t>SEGUIMIENTO AL INDICADOR</t>
  </si>
  <si>
    <t>Periodo de Medición</t>
  </si>
  <si>
    <t>Medicion</t>
  </si>
  <si>
    <t>% de Cumplim.</t>
  </si>
  <si>
    <t>Análisis del Resultado</t>
  </si>
  <si>
    <t>Acciones de mejoramiento requeridas</t>
  </si>
  <si>
    <t>Responsable</t>
  </si>
  <si>
    <t>Fecha Limite</t>
  </si>
  <si>
    <t>ENERO- MARZO</t>
  </si>
  <si>
    <t xml:space="preserve">Los jefes del area permitir e Incentivar que sus colaboradores asistan a las capacitaciones </t>
  </si>
  <si>
    <t>P U. 219-04 GRUPO GESTION HUMANA Y  SST.</t>
  </si>
  <si>
    <t>JULIO-SEPTIEMBRE</t>
  </si>
  <si>
    <t xml:space="preserve">OCTUBRE- DICIEMBRE </t>
  </si>
  <si>
    <t xml:space="preserve">CUMPLIMIENTO </t>
  </si>
  <si>
    <t>Enero-Marzo</t>
  </si>
  <si>
    <t>Abril - Junio</t>
  </si>
  <si>
    <t>Julio - Sep</t>
  </si>
  <si>
    <t>Oct - Dic</t>
  </si>
  <si>
    <t xml:space="preserve">No de capacitaciones  ejecutadas </t>
  </si>
  <si>
    <t>Promedio de calificacion</t>
  </si>
  <si>
    <t>TOTAL</t>
  </si>
  <si>
    <t>Enero - Marzo</t>
  </si>
  <si>
    <t>Abril- Junio</t>
  </si>
  <si>
    <t>Julio- Sep</t>
  </si>
  <si>
    <t>Octu- Dic</t>
  </si>
  <si>
    <t xml:space="preserve">No de Actividades  ejecutadas </t>
  </si>
  <si>
    <t>No de  Actividades programadas</t>
  </si>
  <si>
    <t>% de Cumplimiento de Capacitaciones</t>
  </si>
  <si>
    <t>ASISTENCIA</t>
  </si>
  <si>
    <t xml:space="preserve">No de trabajadores asistentes  </t>
  </si>
  <si>
    <t>No de total de trabajadores programados</t>
  </si>
  <si>
    <t>% de Cumplimiento Cobertura</t>
  </si>
  <si>
    <t>ACTIVIDADES PROGRAMADAS DE EL PLAN DE BIENESTAR (salario emocional) -ESTIMULOS E INCENTIVOS-</t>
  </si>
  <si>
    <t xml:space="preserve">Cumplimiento del Plan de Bienestar, estímulos e incentivos </t>
  </si>
  <si>
    <t xml:space="preserve">Fomentar la participación y formación a los colaboradores y personal vinculado en el Instituto. En temas relacionados con el plan de bienestar  
</t>
  </si>
  <si>
    <t xml:space="preserve">Total de actividades ejecutadas dentro del periodo. Total de actividades proyectadas en el Plan de Bienestar, estímulos e incentivos. </t>
  </si>
  <si>
    <t xml:space="preserve">N° de actividades ejecutadas/ N° de actividades programadas </t>
  </si>
  <si>
    <t xml:space="preserve"> plan anual de actividades de bienestar y/o actividades del convenio .</t>
  </si>
  <si>
    <r>
      <t xml:space="preserve">
</t>
    </r>
    <r>
      <rPr>
        <b/>
        <sz val="11"/>
        <rFont val="Arial"/>
        <family val="2"/>
      </rPr>
      <t xml:space="preserve"> ACTIVIDADES DE BIENESTAR Y REGISTROS DE ASISTENCIA</t>
    </r>
    <r>
      <rPr>
        <sz val="11"/>
        <rFont val="Arial"/>
        <family val="2"/>
      </rPr>
      <t xml:space="preserve">
</t>
    </r>
  </si>
  <si>
    <t xml:space="preserve">Mensual </t>
  </si>
  <si>
    <t>Medición</t>
  </si>
  <si>
    <t>ENERO</t>
  </si>
  <si>
    <t>CADA MES ACORDE  A LA NECESIDAD</t>
  </si>
  <si>
    <t>FEBRERO</t>
  </si>
  <si>
    <t>MARZO</t>
  </si>
  <si>
    <t>ABRIL</t>
  </si>
  <si>
    <t>MAYO</t>
  </si>
  <si>
    <t>JUNIO</t>
  </si>
  <si>
    <t>JULIO</t>
  </si>
  <si>
    <t>AGOSTO</t>
  </si>
  <si>
    <t>SEPTIEMBRE</t>
  </si>
  <si>
    <t>OCTUBRE</t>
  </si>
  <si>
    <t>NOVIEMBRE</t>
  </si>
  <si>
    <t>DICIEMBRE</t>
  </si>
  <si>
    <t xml:space="preserve">Enero </t>
  </si>
  <si>
    <t>Febrero</t>
  </si>
  <si>
    <t>Marzo</t>
  </si>
  <si>
    <t>Abril</t>
  </si>
  <si>
    <t>Mayo</t>
  </si>
  <si>
    <t>Junio</t>
  </si>
  <si>
    <t>Julio</t>
  </si>
  <si>
    <t xml:space="preserve">Agosto </t>
  </si>
  <si>
    <t xml:space="preserve">Septiembre </t>
  </si>
  <si>
    <t>Septiembre</t>
  </si>
  <si>
    <t>Octubre</t>
  </si>
  <si>
    <t>Noviembre</t>
  </si>
  <si>
    <t>Diciembre</t>
  </si>
  <si>
    <t xml:space="preserve">Sebrindo 4 capacitaciones a los funcionarios del Intituto (Programa de capacitación dirigido a servidores publicos sobre Educacion Financiera, Habilidades Blandas, sensibilización a la mujer y capacitación a los prepensionados del Instituto) </t>
  </si>
  <si>
    <t xml:space="preserve">No se ha iniciado con las actividades del plan de Bienestar ya que se encuentran esperando la contratación de los abogados para realizar el convenio.  </t>
  </si>
  <si>
    <t xml:space="preserve">85% Excelente </t>
  </si>
  <si>
    <t>El plan de Bienestar se encuentra en observaciones del Gerente para darle inicio al acto administrativo</t>
  </si>
  <si>
    <t xml:space="preserve">Se encuentra en proceso contractual, en la elaboración de la minuta. </t>
  </si>
  <si>
    <t>FEBRERO DE 2025</t>
  </si>
  <si>
    <t>MARZO DE 2025</t>
  </si>
  <si>
    <t>ABRIL DE 2025</t>
  </si>
  <si>
    <t>MAYO DE 2025</t>
  </si>
  <si>
    <t>JUNIO DE 2025</t>
  </si>
  <si>
    <t>JULIO DE 2025</t>
  </si>
  <si>
    <t>AGOSTO DE 2025</t>
  </si>
  <si>
    <t>SEPTIEMBRE DE 2025</t>
  </si>
  <si>
    <t xml:space="preserve">El indicador ostenta  cuatro (04) actividades  programadas  registradas por: celebración dia de la mujer a  60 funcionarias, el dia del operario a 122 funcionarios, dia de la secretaria entrega de un (01) bono, entrega de bonos de cumpleaños para los funcionarios que cumplieron en los meses de enero, febrero, marzo y abril;  el rango es Aceptable </t>
  </si>
  <si>
    <t xml:space="preserve">El indicador ostenta cuatro (04) actividades  programadas  registradas por: celebración dia deportivo, dia de la familia, semana de la salud, entrega de bonos de cumpleaños para los funcionarios que cumplieron en el mes de mayo;  el rango es Aceptable </t>
  </si>
  <si>
    <t xml:space="preserve">El indicador ostenta dos (02) actividades  programadas  registradas por: celebración actividad cultural folclorito, entrega de bonos de cumpleaños para los funcionarios que cumplieron en el mes de junio,  el rango es Aceptable </t>
  </si>
  <si>
    <t>no se realizo ninguna actividad del plan de bienestar</t>
  </si>
  <si>
    <t>P U. 219-04 GRUPO GESTION HUMANA SST</t>
  </si>
  <si>
    <t xml:space="preserve">El indicador ostenta dos (02) actividades  programadas  registradas por: celebración dia del servidor publico, Reconocimiento a funcionarios por antiguedad, entrega de suvenir (agenda institucional)entrega de bonos de cumpleaños para los funcionarios que cumplieron en el mes de julio,  el rango es Aceptable </t>
  </si>
  <si>
    <t xml:space="preserve">Nivel de Cumplimiento y satisfacción Plan de Estimulos e incentivos </t>
  </si>
  <si>
    <t xml:space="preserve">Cuantificar el grado de cumplimiento y satisfacción de los trabajadores de infibagué en relación al plan de estimulos e incentivos planificado por el área de Talento Humano.
</t>
  </si>
  <si>
    <t xml:space="preserve">Sumatoria de los Promedio del item (del plan de estimulos e incentivos de la encuesta de clima y cultura organizacional)  /No. Encuestas </t>
  </si>
  <si>
    <t xml:space="preserve">Sumatoria de los Promedio del item (del plan de estimulos e incentivos de la encuesta de clima y cultura organizacional)  /N°. Encuestas </t>
  </si>
  <si>
    <t xml:space="preserve"> Encuesta de clima y cultura organizacional  </t>
  </si>
  <si>
    <t xml:space="preserve">  encuesta de clima y cultura organizacional</t>
  </si>
  <si>
    <t>ANUAL</t>
  </si>
  <si>
    <t xml:space="preserve">
&gt; =  70 %   
</t>
  </si>
  <si>
    <t xml:space="preserve">
 &lt; =  69%  y
&gt; = 41%
</t>
  </si>
  <si>
    <t xml:space="preserve">
 &lt;=40</t>
  </si>
  <si>
    <t>asistentes</t>
  </si>
  <si>
    <t>ANUAL 2025</t>
  </si>
  <si>
    <t>Es importante que los jefes del área tengan conciencia de la importancia de las capacitaciones y comuniquen a sus funcionarios que la asistencia es de carácter obligatorio</t>
  </si>
  <si>
    <t>ABRIL - JUNIO</t>
  </si>
  <si>
    <t xml:space="preserve">80% Excelente </t>
  </si>
  <si>
    <t>los funcionarios deben de entregar la informacion opotunamente y asistir a las actividades del plan de bienestar</t>
  </si>
  <si>
    <t>Se realizo la actividad del dia de la familia (segundo Semestre)  entrega de bonos de cumpleaños para los funcionarios que cumplieron en el mes de septiembre,  el rango es Aceptable</t>
  </si>
  <si>
    <t>Se realizo la actividad del segundo dia deportivo (segundo Semestre)  entrega de bonos de cumpleaños para los funcionarios que cumplieron en el mes de octubre, y celebracion del dia de los niños, el rango es Aceptable</t>
  </si>
  <si>
    <t>OCTUBRE DE 2025</t>
  </si>
  <si>
    <t>Entrega de bonos de cumpleaños a los funcionarios que cumpliron en el mes de noviembre</t>
  </si>
  <si>
    <t>NOVIEMBRE DE 2025</t>
  </si>
  <si>
    <t>DICIEMBRE DE 2025</t>
  </si>
  <si>
    <t>Se brindaron 7 capacitaciones a los funcionarios del Instituto administrativos y operativos</t>
  </si>
  <si>
    <t>Se brindaron 6 capacitaciones a los funcionarios del Instituto administrativos y operativos</t>
  </si>
  <si>
    <t>67% Bueno</t>
  </si>
  <si>
    <t>63% Bueno</t>
  </si>
  <si>
    <t xml:space="preserve">percibiendo un buen liderazgo y una comunicación efectiva.
Énfasis en bienestar y desarrollo: La institución parece priorizar el bienestar y desarrollo de sus funcionarios, con acciones como capacitación, incentivos y salario emocional.
Oportunidades de mejora: Aunque los resultados son en general positivos, hay áreas que requieren mejora, como la percepción de algunos funcionarios que no muestran una calificación alta en algunas categorías.
Importancia de la retroalimentación: Los resultados destacan la importancia de la retroalimentación y la comunicación para mejorar el clima organizacional y abordar las áreas de oportunidad.
Cultura organizacional basada en valores: La institución parece tener una cultura organizacional basada en valores como la transparencia, la responsabilidad y la integridad, lo que se refleja en la percepción de los funcionarios. El informe detallado reposa en Gestion Humana. </t>
  </si>
  <si>
    <t>1. Fortalecer el clima y la cultura organizacional: Continuar implementando acciones de bienestar integral, como capacitación, incentivos y salario emocional, para mejorar la calidad de vida laboral de los funcionarios y fomentar un ambiente de trabajo positivo y motivador.
2. Análisis y mejora de áreas de oportunidad: Identificar y abordar las áreas que no obtuvieron calificaciones altas en la encuesta, con el fin de generar mejoras que incrementen la satisfacción de los funcionarios y fortalezcan la institución.
3. Fomentar el trabajo en equipo y la comunicación efectiva: Desarrollar estrategias que promuevan la colaboración y la comunicación entre los equipos, para alcanzar los objetivos institucionales y mejorar la eficiencia y eficacia en la gestión.</t>
  </si>
  <si>
    <t xml:space="preserve">Medir el grado de cumplimiento y satisfacción de los trabajadores en infibagué en el Plan  estímulos e incentivos </t>
  </si>
  <si>
    <t>Se realizo la actividad de fiesta de integracion de fin de año, logistica de novenas de navidad y entrega de bonos a los funcionarios que cumplieron  en el mes de diciembre</t>
  </si>
  <si>
    <r>
      <rPr>
        <b/>
        <sz val="12"/>
        <rFont val="Arial"/>
        <family val="2"/>
      </rPr>
      <t>P.U Gestión Humana  219-04.</t>
    </r>
    <r>
      <rPr>
        <sz val="12"/>
        <rFont val="Arial"/>
        <family val="2"/>
      </rPr>
      <t xml:space="preserve">
</t>
    </r>
  </si>
  <si>
    <r>
      <t xml:space="preserve">
</t>
    </r>
    <r>
      <rPr>
        <b/>
        <sz val="12"/>
        <rFont val="Arial"/>
        <family val="2"/>
      </rPr>
      <t xml:space="preserve">Director de Servicios Administrativos y lider del proceso </t>
    </r>
    <r>
      <rPr>
        <sz val="12"/>
        <rFont val="Arial"/>
        <family val="2"/>
      </rPr>
      <t xml:space="preserve">
</t>
    </r>
  </si>
  <si>
    <t>P U. 219-04  GESTION HUMANA Y  SST.</t>
  </si>
  <si>
    <t>P U. 219-04 GESTION HUMANA Y  SST.</t>
  </si>
  <si>
    <t>Se brindaron 5 capacitaciones a los funcionarios del Instituto administrativos y operativos</t>
  </si>
  <si>
    <t xml:space="preserve">P U. 219-04  GESTION HUMANA </t>
  </si>
  <si>
    <r>
      <rPr>
        <b/>
        <sz val="12"/>
        <rFont val="Arial"/>
        <family val="2"/>
      </rPr>
      <t>P.U.  Gestión Humana  219-04.</t>
    </r>
    <r>
      <rPr>
        <sz val="12"/>
        <rFont val="Arial"/>
        <family val="2"/>
      </rPr>
      <t xml:space="preserve">
</t>
    </r>
  </si>
  <si>
    <t>ASPECTO</t>
  </si>
  <si>
    <t>PUNTUACION</t>
  </si>
  <si>
    <t>IDENTIDAD CON LA INSTITUCION Y VALORES</t>
  </si>
  <si>
    <t>EQUIDAD Y GENERO</t>
  </si>
  <si>
    <t>CALIDAD DE VIDA LABORAL</t>
  </si>
  <si>
    <t>NORMATIVIDAD, PROCESOS Y PROCEDIMIENTOS</t>
  </si>
  <si>
    <t>CALIDAD Y ORIENTACION AL SERVICIO</t>
  </si>
  <si>
    <t xml:space="preserve">RECONOCIMIENTO Y DESEMPEÑO </t>
  </si>
  <si>
    <t xml:space="preserve">CAPACITACION Y DESARROLLO DEL PERSONAL </t>
  </si>
  <si>
    <t>MEJORA Y CAMBIO</t>
  </si>
  <si>
    <t>COMUNICACIÓN</t>
  </si>
  <si>
    <t>COLABORACION Y TRABAJO EN EQUIPO</t>
  </si>
  <si>
    <t>LIDERAZGO Y PARTICIPACION</t>
  </si>
  <si>
    <t>DISPONIBILIDAD DE RECURSOS</t>
  </si>
  <si>
    <t>AUSTERIDAD Y LUCHA CONTRA LA CORRUPCION</t>
  </si>
  <si>
    <t>PROMEDIO GENERAL</t>
  </si>
  <si>
    <t>ENCUENTAS</t>
  </si>
  <si>
    <t>REALIZADAS</t>
  </si>
  <si>
    <t>PLANEADAS</t>
  </si>
  <si>
    <t>VALOR</t>
  </si>
  <si>
    <t>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</si>
</sst>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0"/>
  </numFmts>
  <fonts count="20" x14ac:knownFonts="1">
    <font>
      <sz val="11"/>
      <color theme="1"/>
      <name val="Calibri"/>
      <family val="2"/>
      <scheme val="minor"/>
    </font>
    <font>
      <sz val="11"/>
      <color theme="1"/>
      <name val="Calibri"/>
      <family val="2"/>
      <scheme val="minor"/>
    </font>
    <font>
      <b/>
      <sz val="12"/>
      <name val="Arial"/>
      <family val="2"/>
    </font>
    <font>
      <b/>
      <sz val="11"/>
      <name val="Arial"/>
      <family val="2"/>
    </font>
    <font>
      <sz val="11"/>
      <name val="Arial"/>
      <family val="2"/>
    </font>
    <font>
      <sz val="10"/>
      <name val="Arial"/>
      <family val="2"/>
    </font>
    <font>
      <b/>
      <sz val="10"/>
      <name val="Arial"/>
      <family val="2"/>
    </font>
    <font>
      <sz val="12"/>
      <name val="Arial"/>
      <family val="2"/>
    </font>
    <font>
      <sz val="14"/>
      <name val="Arial"/>
      <family val="2"/>
    </font>
    <font>
      <sz val="8"/>
      <name val="Arial"/>
      <family val="2"/>
    </font>
    <font>
      <b/>
      <sz val="9"/>
      <name val="Arial"/>
      <family val="2"/>
    </font>
    <font>
      <sz val="9"/>
      <name val="Arial"/>
      <family val="2"/>
    </font>
    <font>
      <sz val="12"/>
      <color theme="0"/>
      <name val="Arial"/>
      <family val="2"/>
    </font>
    <font>
      <b/>
      <sz val="12"/>
      <color theme="0"/>
      <name val="Arial"/>
      <family val="2"/>
    </font>
    <font>
      <sz val="9"/>
      <color indexed="81"/>
      <name val="Tahoma"/>
      <family val="2"/>
    </font>
    <font>
      <sz val="10"/>
      <color indexed="81"/>
      <name val="Tahoma"/>
      <family val="2"/>
    </font>
    <font>
      <b/>
      <sz val="8"/>
      <color indexed="81"/>
      <name val="Tahoma"/>
      <family val="2"/>
    </font>
    <font>
      <sz val="8"/>
      <color indexed="81"/>
      <name val="Tahoma"/>
      <family val="2"/>
    </font>
    <font>
      <b/>
      <sz val="11"/>
      <color theme="1"/>
      <name val="Calibri"/>
      <family val="2"/>
      <scheme val="minor"/>
    </font>
    <font>
      <b/>
      <sz val="8"/>
      <name val="Arial"/>
      <family val="2"/>
    </font>
  </fonts>
  <fills count="12">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
      <patternFill patternType="solid">
        <fgColor indexed="22"/>
        <bgColor indexed="64"/>
      </patternFill>
    </fill>
    <fill>
      <patternFill patternType="solid">
        <fgColor theme="3" tint="0.39997558519241921"/>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2" fillId="0" borderId="17" xfId="0" applyFont="1" applyBorder="1" applyAlignment="1">
      <alignment horizontal="center" vertical="center" wrapText="1"/>
    </xf>
    <xf numFmtId="0" fontId="3" fillId="0" borderId="18" xfId="0" applyFont="1" applyBorder="1" applyAlignment="1">
      <alignment horizontal="left" vertical="center" wrapText="1"/>
    </xf>
    <xf numFmtId="0" fontId="0" fillId="0" borderId="0" xfId="0"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0" fillId="4" borderId="12" xfId="0"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5" fillId="0" borderId="16" xfId="0" applyFont="1" applyBorder="1" applyAlignment="1">
      <alignment horizontal="center" vertical="center" wrapText="1"/>
    </xf>
    <xf numFmtId="0" fontId="6" fillId="3" borderId="23"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7" borderId="37" xfId="0" applyFont="1" applyFill="1" applyBorder="1" applyAlignment="1">
      <alignment horizontal="center" vertical="center" wrapText="1"/>
    </xf>
    <xf numFmtId="0" fontId="6" fillId="7" borderId="41" xfId="0" applyFont="1" applyFill="1" applyBorder="1" applyAlignment="1">
      <alignment horizontal="center" vertical="center" wrapText="1"/>
    </xf>
    <xf numFmtId="9" fontId="4" fillId="8" borderId="37" xfId="0" applyNumberFormat="1" applyFont="1" applyFill="1" applyBorder="1" applyAlignment="1">
      <alignment horizontal="center" vertical="center" wrapText="1"/>
    </xf>
    <xf numFmtId="9" fontId="4" fillId="6" borderId="37" xfId="0" applyNumberFormat="1" applyFont="1" applyFill="1" applyBorder="1" applyAlignment="1">
      <alignment horizontal="center" vertical="center" wrapText="1"/>
    </xf>
    <xf numFmtId="9" fontId="4" fillId="9" borderId="41" xfId="0" applyNumberFormat="1"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0" fillId="0" borderId="3" xfId="0" applyBorder="1" applyAlignment="1">
      <alignment horizontal="center" vertical="center" wrapText="1"/>
    </xf>
    <xf numFmtId="14" fontId="11" fillId="0" borderId="33" xfId="0" applyNumberFormat="1" applyFont="1" applyBorder="1" applyAlignment="1">
      <alignment horizontal="center" vertical="center" wrapText="1"/>
    </xf>
    <xf numFmtId="9" fontId="5" fillId="0" borderId="37" xfId="2" applyFont="1" applyBorder="1" applyAlignment="1">
      <alignment horizontal="center" vertical="center" wrapText="1"/>
    </xf>
    <xf numFmtId="9" fontId="11" fillId="0" borderId="37" xfId="2" applyFont="1" applyBorder="1" applyAlignment="1">
      <alignment horizontal="center" vertical="center" wrapText="1"/>
    </xf>
    <xf numFmtId="14" fontId="11" fillId="0" borderId="34" xfId="0" applyNumberFormat="1" applyFont="1" applyBorder="1" applyAlignment="1">
      <alignment horizontal="center" vertical="center" wrapText="1"/>
    </xf>
    <xf numFmtId="0" fontId="11" fillId="0" borderId="0" xfId="0" applyFont="1" applyAlignment="1">
      <alignment horizontal="center" vertical="center" wrapText="1"/>
    </xf>
    <xf numFmtId="0" fontId="0" fillId="0" borderId="46" xfId="0" applyBorder="1" applyAlignment="1">
      <alignment horizontal="center" vertical="center" wrapText="1"/>
    </xf>
    <xf numFmtId="9" fontId="0" fillId="0" borderId="0" xfId="2" applyFont="1" applyBorder="1" applyAlignment="1">
      <alignment horizontal="center" vertical="center"/>
    </xf>
    <xf numFmtId="0" fontId="6" fillId="0" borderId="6" xfId="0" applyFont="1" applyBorder="1" applyAlignment="1">
      <alignment horizontal="left" vertical="center"/>
    </xf>
    <xf numFmtId="0" fontId="12" fillId="0" borderId="0" xfId="0" applyFont="1" applyAlignment="1">
      <alignment horizontal="center" vertical="center"/>
    </xf>
    <xf numFmtId="0" fontId="13" fillId="11" borderId="33" xfId="0" applyFont="1" applyFill="1" applyBorder="1" applyAlignment="1">
      <alignment horizontal="center" vertical="center" wrapText="1"/>
    </xf>
    <xf numFmtId="0" fontId="12" fillId="11" borderId="37" xfId="0" applyFont="1" applyFill="1" applyBorder="1" applyAlignment="1">
      <alignment horizontal="center" vertical="center"/>
    </xf>
    <xf numFmtId="0" fontId="4" fillId="0" borderId="0" xfId="0" applyFont="1" applyAlignment="1">
      <alignment horizontal="center" vertical="center"/>
    </xf>
    <xf numFmtId="0" fontId="3" fillId="0" borderId="33" xfId="0" applyFont="1" applyBorder="1" applyAlignment="1">
      <alignment horizontal="left" vertical="center" wrapText="1"/>
    </xf>
    <xf numFmtId="0" fontId="4" fillId="0" borderId="37" xfId="0" applyFont="1" applyBorder="1" applyAlignment="1">
      <alignment horizontal="center" vertical="center"/>
    </xf>
    <xf numFmtId="0" fontId="12" fillId="4" borderId="0" xfId="0" applyFont="1" applyFill="1" applyAlignment="1">
      <alignment horizontal="center" vertical="center"/>
    </xf>
    <xf numFmtId="0" fontId="12" fillId="11" borderId="34" xfId="0" applyFont="1" applyFill="1" applyBorder="1" applyAlignment="1">
      <alignment horizontal="center" vertical="center"/>
    </xf>
    <xf numFmtId="0" fontId="3" fillId="0" borderId="33" xfId="0" applyFont="1" applyBorder="1" applyAlignment="1">
      <alignment horizontal="left" vertical="center"/>
    </xf>
    <xf numFmtId="0" fontId="4" fillId="0" borderId="34" xfId="0" applyFont="1" applyBorder="1" applyAlignment="1">
      <alignment horizontal="center" vertical="center"/>
    </xf>
    <xf numFmtId="9" fontId="4" fillId="0" borderId="37" xfId="2" applyFont="1" applyBorder="1" applyAlignment="1">
      <alignment horizontal="center" vertical="center"/>
    </xf>
    <xf numFmtId="9" fontId="4" fillId="8" borderId="34" xfId="2" applyFont="1" applyFill="1" applyBorder="1" applyAlignment="1">
      <alignment horizontal="center" vertical="center"/>
    </xf>
    <xf numFmtId="0" fontId="12" fillId="11" borderId="41" xfId="0" applyFont="1" applyFill="1" applyBorder="1" applyAlignment="1">
      <alignment horizontal="center" vertical="center"/>
    </xf>
    <xf numFmtId="0" fontId="13" fillId="11" borderId="33" xfId="0" applyFont="1" applyFill="1" applyBorder="1" applyAlignment="1">
      <alignment horizontal="center" vertical="center"/>
    </xf>
    <xf numFmtId="0" fontId="4" fillId="0" borderId="41" xfId="0" applyFont="1" applyBorder="1" applyAlignment="1">
      <alignment horizontal="center" vertical="center"/>
    </xf>
    <xf numFmtId="9" fontId="4" fillId="8" borderId="41" xfId="2" applyFont="1" applyFill="1" applyBorder="1" applyAlignment="1">
      <alignment horizontal="center" vertical="center"/>
    </xf>
    <xf numFmtId="1" fontId="11" fillId="0" borderId="0" xfId="0" applyNumberFormat="1" applyFont="1" applyAlignment="1">
      <alignment horizontal="center" vertical="center" wrapText="1"/>
    </xf>
    <xf numFmtId="9" fontId="11" fillId="0" borderId="37" xfId="1" applyNumberFormat="1" applyFont="1" applyBorder="1" applyAlignment="1">
      <alignment horizontal="center" vertical="center" wrapText="1"/>
    </xf>
    <xf numFmtId="14" fontId="11" fillId="0" borderId="24" xfId="0" applyNumberFormat="1" applyFont="1" applyBorder="1" applyAlignment="1">
      <alignment horizontal="center" vertical="center" wrapText="1"/>
    </xf>
    <xf numFmtId="0" fontId="4" fillId="0" borderId="37" xfId="2" applyNumberFormat="1" applyFont="1" applyBorder="1" applyAlignment="1">
      <alignment horizontal="center" vertical="center"/>
    </xf>
    <xf numFmtId="2" fontId="4" fillId="0" borderId="37" xfId="2" applyNumberFormat="1" applyFont="1" applyBorder="1" applyAlignment="1">
      <alignment horizontal="center" vertical="center"/>
    </xf>
    <xf numFmtId="9" fontId="11" fillId="0" borderId="37" xfId="2" applyFont="1" applyFill="1" applyBorder="1" applyAlignment="1">
      <alignment horizontal="center" vertical="center" wrapText="1"/>
    </xf>
    <xf numFmtId="14" fontId="11" fillId="0" borderId="37" xfId="0" applyNumberFormat="1" applyFont="1" applyBorder="1" applyAlignment="1">
      <alignment horizontal="center" vertical="center" wrapText="1"/>
    </xf>
    <xf numFmtId="0" fontId="19" fillId="4" borderId="37" xfId="0" applyFont="1" applyFill="1" applyBorder="1" applyAlignment="1">
      <alignment horizontal="center"/>
    </xf>
    <xf numFmtId="0" fontId="9" fillId="0" borderId="37" xfId="0" applyFont="1" applyBorder="1" applyAlignment="1">
      <alignment horizontal="left"/>
    </xf>
    <xf numFmtId="0" fontId="9" fillId="0" borderId="37" xfId="0" applyFont="1" applyBorder="1" applyAlignment="1">
      <alignment horizontal="left" vertical="center"/>
    </xf>
    <xf numFmtId="0" fontId="9" fillId="0" borderId="37" xfId="0" applyFont="1" applyBorder="1" applyAlignment="1">
      <alignment horizontal="left" wrapText="1"/>
    </xf>
    <xf numFmtId="0" fontId="19" fillId="0" borderId="37" xfId="0" applyFont="1" applyBorder="1" applyAlignment="1">
      <alignment horizontal="center" vertical="center"/>
    </xf>
    <xf numFmtId="164" fontId="18" fillId="0" borderId="37" xfId="0" applyNumberFormat="1" applyFont="1" applyBorder="1" applyAlignment="1">
      <alignment horizontal="center"/>
    </xf>
    <xf numFmtId="0" fontId="11" fillId="4" borderId="37" xfId="0" applyFont="1" applyFill="1" applyBorder="1" applyAlignment="1">
      <alignment horizontal="center"/>
    </xf>
    <xf numFmtId="10" fontId="0" fillId="0" borderId="0" xfId="0" applyNumberFormat="1"/>
    <xf numFmtId="9" fontId="11" fillId="8" borderId="37" xfId="2" applyFont="1" applyFill="1"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6" xfId="0" applyBorder="1" applyAlignment="1">
      <alignment horizontal="center" vertical="center" wrapText="1"/>
    </xf>
    <xf numFmtId="0" fontId="0" fillId="0" borderId="46" xfId="0" applyBorder="1" applyAlignment="1">
      <alignment horizontal="center" vertical="center" wrapText="1"/>
    </xf>
    <xf numFmtId="0" fontId="11" fillId="0" borderId="37"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6" xfId="0" applyFont="1" applyBorder="1" applyAlignment="1">
      <alignment horizontal="center" vertical="center" wrapText="1"/>
    </xf>
    <xf numFmtId="0" fontId="5" fillId="0" borderId="34" xfId="0" applyFont="1" applyBorder="1" applyAlignment="1">
      <alignment horizontal="center" vertical="center" wrapText="1"/>
    </xf>
    <xf numFmtId="0" fontId="0" fillId="0" borderId="36" xfId="0" applyBorder="1" applyAlignment="1">
      <alignment horizontal="center" vertical="center" wrapText="1"/>
    </xf>
    <xf numFmtId="17" fontId="11" fillId="0" borderId="37" xfId="0" applyNumberFormat="1" applyFont="1" applyBorder="1" applyAlignment="1">
      <alignment horizontal="center" vertical="center" wrapText="1"/>
    </xf>
    <xf numFmtId="0" fontId="2" fillId="10" borderId="1"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32"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1" xfId="0" applyFont="1" applyBorder="1" applyAlignment="1">
      <alignment horizontal="center" vertical="center" wrapText="1"/>
    </xf>
    <xf numFmtId="0" fontId="2" fillId="3" borderId="33" xfId="0" applyFont="1" applyFill="1" applyBorder="1" applyAlignment="1">
      <alignment horizontal="center" vertical="center" wrapText="1"/>
    </xf>
    <xf numFmtId="9" fontId="9" fillId="4" borderId="17" xfId="0" applyNumberFormat="1"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0" xfId="0" applyFont="1" applyFill="1" applyAlignment="1">
      <alignment horizontal="center" vertical="center" wrapText="1"/>
    </xf>
    <xf numFmtId="0" fontId="2" fillId="3" borderId="37" xfId="0" applyFont="1" applyFill="1" applyBorder="1" applyAlignment="1">
      <alignment horizontal="center" vertical="center" wrapText="1"/>
    </xf>
    <xf numFmtId="9" fontId="9" fillId="4" borderId="37" xfId="0" applyNumberFormat="1" applyFont="1" applyFill="1" applyBorder="1" applyAlignment="1">
      <alignment horizontal="center" vertical="center" wrapText="1"/>
    </xf>
    <xf numFmtId="0" fontId="9" fillId="4" borderId="37"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0" xfId="0" applyFont="1" applyFill="1" applyAlignment="1">
      <alignment horizontal="center" vertical="center" wrapText="1"/>
    </xf>
    <xf numFmtId="0" fontId="8" fillId="4"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5"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5" xfId="0" applyFont="1" applyBorder="1" applyAlignment="1">
      <alignment horizontal="center" vertical="center" wrapText="1"/>
    </xf>
    <xf numFmtId="0" fontId="2" fillId="6" borderId="33"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9" fontId="9" fillId="4" borderId="40" xfId="0" applyNumberFormat="1" applyFont="1" applyFill="1" applyBorder="1" applyAlignment="1">
      <alignment horizontal="center" vertical="center" wrapText="1"/>
    </xf>
    <xf numFmtId="9" fontId="9" fillId="4" borderId="23" xfId="0" applyNumberFormat="1"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8" fillId="5" borderId="34" xfId="0" applyFont="1" applyFill="1" applyBorder="1" applyAlignment="1">
      <alignment horizontal="left" vertical="center" wrapText="1"/>
    </xf>
    <xf numFmtId="0" fontId="8" fillId="5" borderId="35" xfId="0" applyFont="1" applyFill="1" applyBorder="1" applyAlignment="1">
      <alignment horizontal="left" vertical="center" wrapText="1"/>
    </xf>
    <xf numFmtId="0" fontId="8" fillId="5" borderId="36" xfId="0" applyFont="1" applyFill="1" applyBorder="1" applyAlignment="1">
      <alignment horizontal="left" vertical="center" wrapText="1"/>
    </xf>
    <xf numFmtId="0" fontId="7" fillId="5" borderId="34"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11" fillId="0" borderId="37" xfId="0" applyFont="1" applyBorder="1" applyAlignment="1">
      <alignment vertical="center" wrapText="1"/>
    </xf>
    <xf numFmtId="0" fontId="11" fillId="0" borderId="36" xfId="0" applyFont="1" applyBorder="1" applyAlignment="1">
      <alignment vertical="center" wrapText="1"/>
    </xf>
    <xf numFmtId="0" fontId="9" fillId="0" borderId="37" xfId="0" applyFont="1" applyBorder="1" applyAlignment="1">
      <alignment horizontal="center" vertical="center" wrapText="1"/>
    </xf>
  </cellXfs>
  <cellStyles count="3">
    <cellStyle name="Millares" xfId="1" builtinId="3"/>
    <cellStyle name="Normal" xfId="0" builtinId="0"/>
    <cellStyle name="Porcentaje" xfId="2" builtinId="5"/>
  </cellStyles>
  <dxfs count="15">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'indicador act plan de bienestar'!$A$61</c:f>
              <c:strCache>
                <c:ptCount val="1"/>
                <c:pt idx="0">
                  <c:v>No de trabajadores asistentes  </c:v>
                </c:pt>
              </c:strCache>
            </c:strRef>
          </c:tx>
          <c:spPr>
            <a:solidFill>
              <a:schemeClr val="accent1"/>
            </a:solidFill>
            <a:ln>
              <a:noFill/>
            </a:ln>
            <a:effectLst/>
            <a:sp3d/>
          </c:spPr>
          <c:invertIfNegative val="0"/>
          <c:val>
            <c:numRef>
              <c:f>'indicador act plan de bienestar'!$B$61:$M$61</c:f>
              <c:numCache>
                <c:formatCode>General</c:formatCode>
                <c:ptCount val="12"/>
                <c:pt idx="0">
                  <c:v>0</c:v>
                </c:pt>
                <c:pt idx="1">
                  <c:v>0</c:v>
                </c:pt>
                <c:pt idx="2">
                  <c:v>0</c:v>
                </c:pt>
                <c:pt idx="3">
                  <c:v>132</c:v>
                </c:pt>
                <c:pt idx="4">
                  <c:v>160</c:v>
                </c:pt>
                <c:pt idx="5">
                  <c:v>250</c:v>
                </c:pt>
                <c:pt idx="6">
                  <c:v>148</c:v>
                </c:pt>
                <c:pt idx="8">
                  <c:v>130</c:v>
                </c:pt>
                <c:pt idx="9">
                  <c:v>130</c:v>
                </c:pt>
                <c:pt idx="10">
                  <c:v>130</c:v>
                </c:pt>
                <c:pt idx="11">
                  <c:v>250</c:v>
                </c:pt>
              </c:numCache>
            </c:numRef>
          </c:val>
          <c:extLst>
            <c:ext xmlns:c16="http://schemas.microsoft.com/office/drawing/2014/chart" uri="{C3380CC4-5D6E-409C-BE32-E72D297353CC}">
              <c16:uniqueId val="{00000000-FE80-4A9B-890B-9DED11B0DB60}"/>
            </c:ext>
          </c:extLst>
        </c:ser>
        <c:ser>
          <c:idx val="1"/>
          <c:order val="1"/>
          <c:tx>
            <c:strRef>
              <c:f>'indicador act plan de bienestar'!$A$62</c:f>
              <c:strCache>
                <c:ptCount val="1"/>
                <c:pt idx="0">
                  <c:v>No de total de trabajadores programados</c:v>
                </c:pt>
              </c:strCache>
            </c:strRef>
          </c:tx>
          <c:spPr>
            <a:solidFill>
              <a:schemeClr val="accent2"/>
            </a:solidFill>
            <a:ln>
              <a:noFill/>
            </a:ln>
            <a:effectLst/>
            <a:sp3d/>
          </c:spPr>
          <c:invertIfNegative val="0"/>
          <c:val>
            <c:numRef>
              <c:f>'indicador act plan de bienestar'!$B$62:$M$62</c:f>
              <c:numCache>
                <c:formatCode>General</c:formatCode>
                <c:ptCount val="12"/>
                <c:pt idx="0">
                  <c:v>0</c:v>
                </c:pt>
                <c:pt idx="1">
                  <c:v>0</c:v>
                </c:pt>
                <c:pt idx="2">
                  <c:v>0</c:v>
                </c:pt>
                <c:pt idx="3">
                  <c:v>160</c:v>
                </c:pt>
                <c:pt idx="4">
                  <c:v>160</c:v>
                </c:pt>
                <c:pt idx="5">
                  <c:v>250</c:v>
                </c:pt>
                <c:pt idx="6">
                  <c:v>160</c:v>
                </c:pt>
                <c:pt idx="7">
                  <c:v>160</c:v>
                </c:pt>
                <c:pt idx="8">
                  <c:v>144</c:v>
                </c:pt>
                <c:pt idx="9">
                  <c:v>148</c:v>
                </c:pt>
                <c:pt idx="10">
                  <c:v>148</c:v>
                </c:pt>
                <c:pt idx="11">
                  <c:v>250</c:v>
                </c:pt>
              </c:numCache>
            </c:numRef>
          </c:val>
          <c:extLst>
            <c:ext xmlns:c16="http://schemas.microsoft.com/office/drawing/2014/chart" uri="{C3380CC4-5D6E-409C-BE32-E72D297353CC}">
              <c16:uniqueId val="{00000001-FE80-4A9B-890B-9DED11B0DB60}"/>
            </c:ext>
          </c:extLst>
        </c:ser>
        <c:dLbls>
          <c:showLegendKey val="0"/>
          <c:showVal val="0"/>
          <c:showCatName val="0"/>
          <c:showSerName val="0"/>
          <c:showPercent val="0"/>
          <c:showBubbleSize val="0"/>
        </c:dLbls>
        <c:gapWidth val="150"/>
        <c:shape val="box"/>
        <c:axId val="54962640"/>
        <c:axId val="54961200"/>
        <c:axId val="0"/>
      </c:bar3DChart>
      <c:catAx>
        <c:axId val="54962640"/>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961200"/>
        <c:crosses val="autoZero"/>
        <c:auto val="1"/>
        <c:lblAlgn val="ctr"/>
        <c:lblOffset val="100"/>
        <c:noMultiLvlLbl val="0"/>
      </c:catAx>
      <c:valAx>
        <c:axId val="54961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962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'ind. plan de capacitacion'!$A$59</c:f>
              <c:strCache>
                <c:ptCount val="1"/>
                <c:pt idx="0">
                  <c:v>No de trabajadores asistentes  </c:v>
                </c:pt>
              </c:strCache>
            </c:strRef>
          </c:tx>
          <c:spPr>
            <a:solidFill>
              <a:schemeClr val="accent1"/>
            </a:solidFill>
            <a:ln>
              <a:noFill/>
            </a:ln>
            <a:effectLst/>
          </c:spPr>
          <c:invertIfNegative val="0"/>
          <c:val>
            <c:numRef>
              <c:f>'ind. plan de capacitacion'!$B$59:$E$59</c:f>
              <c:numCache>
                <c:formatCode>General</c:formatCode>
                <c:ptCount val="4"/>
                <c:pt idx="0">
                  <c:v>154</c:v>
                </c:pt>
                <c:pt idx="1">
                  <c:v>135</c:v>
                </c:pt>
                <c:pt idx="2">
                  <c:v>125</c:v>
                </c:pt>
                <c:pt idx="3">
                  <c:v>130</c:v>
                </c:pt>
              </c:numCache>
            </c:numRef>
          </c:val>
          <c:extLst>
            <c:ext xmlns:c16="http://schemas.microsoft.com/office/drawing/2014/chart" uri="{C3380CC4-5D6E-409C-BE32-E72D297353CC}">
              <c16:uniqueId val="{00000000-1A20-4A8D-8B0E-0D4914F8F902}"/>
            </c:ext>
          </c:extLst>
        </c:ser>
        <c:ser>
          <c:idx val="1"/>
          <c:order val="1"/>
          <c:tx>
            <c:strRef>
              <c:f>'ind. plan de capacitacion'!$A$60</c:f>
              <c:strCache>
                <c:ptCount val="1"/>
                <c:pt idx="0">
                  <c:v>No de total de trabajadores programados</c:v>
                </c:pt>
              </c:strCache>
            </c:strRef>
          </c:tx>
          <c:spPr>
            <a:solidFill>
              <a:schemeClr val="accent2"/>
            </a:solidFill>
            <a:ln>
              <a:noFill/>
            </a:ln>
            <a:effectLst/>
          </c:spPr>
          <c:invertIfNegative val="0"/>
          <c:val>
            <c:numRef>
              <c:f>'ind. plan de capacitacion'!$B$60:$E$60</c:f>
              <c:numCache>
                <c:formatCode>General</c:formatCode>
                <c:ptCount val="4"/>
                <c:pt idx="0">
                  <c:v>160</c:v>
                </c:pt>
                <c:pt idx="1">
                  <c:v>160</c:v>
                </c:pt>
                <c:pt idx="2">
                  <c:v>160</c:v>
                </c:pt>
                <c:pt idx="3">
                  <c:v>160</c:v>
                </c:pt>
              </c:numCache>
            </c:numRef>
          </c:val>
          <c:extLst>
            <c:ext xmlns:c16="http://schemas.microsoft.com/office/drawing/2014/chart" uri="{C3380CC4-5D6E-409C-BE32-E72D297353CC}">
              <c16:uniqueId val="{00000001-1A20-4A8D-8B0E-0D4914F8F902}"/>
            </c:ext>
          </c:extLst>
        </c:ser>
        <c:dLbls>
          <c:showLegendKey val="0"/>
          <c:showVal val="0"/>
          <c:showCatName val="0"/>
          <c:showSerName val="0"/>
          <c:showPercent val="0"/>
          <c:showBubbleSize val="0"/>
        </c:dLbls>
        <c:gapWidth val="219"/>
        <c:overlap val="-27"/>
        <c:axId val="55486528"/>
        <c:axId val="55487488"/>
      </c:barChart>
      <c:catAx>
        <c:axId val="554865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487488"/>
        <c:crosses val="autoZero"/>
        <c:auto val="1"/>
        <c:lblAlgn val="ctr"/>
        <c:lblOffset val="100"/>
        <c:noMultiLvlLbl val="0"/>
      </c:catAx>
      <c:valAx>
        <c:axId val="55487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486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PROMEDIO POR ITEM</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[1]Tabulación!$DF$98</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[1]Tabulación!$DE$99:$DE$111</c:f>
              <c:numCache>
                <c:formatCode>General</c:formatCode>
                <c:ptCount val="13"/>
              </c:numCache>
            </c:numRef>
          </c:cat>
          <c:val>
            <c:numRef>
              <c:f>[1]Tabulación!$DF$99:$DF$111</c:f>
              <c:numCache>
                <c:formatCode>General</c:formatCode>
                <c:ptCount val="13"/>
              </c:numCache>
            </c:numRef>
          </c:val>
          <c:extLst>
            <c:ext xmlns:c16="http://schemas.microsoft.com/office/drawing/2014/chart" uri="{C3380CC4-5D6E-409C-BE32-E72D297353CC}">
              <c16:uniqueId val="{00000000-13F6-4527-A412-80E3A42CDDEF}"/>
            </c:ext>
          </c:extLst>
        </c:ser>
        <c:dLbls>
          <c:showLegendKey val="0"/>
          <c:showVal val="0"/>
          <c:showCatName val="0"/>
          <c:showSerName val="0"/>
          <c:showPercent val="0"/>
          <c:showBubbleSize val="0"/>
        </c:dLbls>
        <c:gapWidth val="219"/>
        <c:overlap val="-27"/>
        <c:axId val="657340208"/>
        <c:axId val="657348944"/>
      </c:barChart>
      <c:catAx>
        <c:axId val="65734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57348944"/>
        <c:crosses val="autoZero"/>
        <c:auto val="1"/>
        <c:lblAlgn val="ctr"/>
        <c:lblOffset val="100"/>
        <c:noMultiLvlLbl val="0"/>
      </c:catAx>
      <c:valAx>
        <c:axId val="657348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57340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GENERAL ITEMS</a:t>
            </a:r>
          </a:p>
        </c:rich>
      </c:tx>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'ind. cumplimiento y satisfaccio'!$B$28</c:f>
              <c:strCache>
                <c:ptCount val="1"/>
                <c:pt idx="0">
                  <c:v>PUNTUACION</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5400000" scaled="0"/>
            </a:gradFill>
            <a:ln>
              <a:noFill/>
            </a:ln>
            <a:effectLst/>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011-4AC8-BBD7-DFF6BCB5C7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'ind. cumplimiento y satisfaccio'!$A$42</c:f>
              <c:strCache>
                <c:ptCount val="1"/>
                <c:pt idx="0">
                  <c:v>PROMEDIO GENERAL</c:v>
                </c:pt>
              </c:strCache>
            </c:strRef>
          </c:cat>
          <c:val>
            <c:numRef>
              <c:f>'ind. cumplimiento y satisfaccio'!$B$42</c:f>
              <c:numCache>
                <c:formatCode>0.000</c:formatCode>
                <c:ptCount val="1"/>
                <c:pt idx="0">
                  <c:v>4.5847692307692309</c:v>
                </c:pt>
              </c:numCache>
            </c:numRef>
          </c:val>
          <c:extLst>
            <c:ext xmlns:c16="http://schemas.microsoft.com/office/drawing/2014/chart" uri="{C3380CC4-5D6E-409C-BE32-E72D297353CC}">
              <c16:uniqueId val="{00000000-9011-4AC8-BBD7-DFF6BCB5C77D}"/>
            </c:ext>
          </c:extLst>
        </c:ser>
        <c:dLbls>
          <c:showLegendKey val="0"/>
          <c:showVal val="0"/>
          <c:showCatName val="0"/>
          <c:showSerName val="0"/>
          <c:showPercent val="0"/>
          <c:showBubbleSize val="0"/>
        </c:dLbls>
        <c:gapWidth val="355"/>
        <c:overlap val="-70"/>
        <c:axId val="1066090944"/>
        <c:axId val="1066091360"/>
      </c:barChart>
      <c:catAx>
        <c:axId val="106609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66091360"/>
        <c:crosses val="autoZero"/>
        <c:auto val="1"/>
        <c:lblAlgn val="ctr"/>
        <c:lblOffset val="100"/>
        <c:noMultiLvlLbl val="0"/>
      </c:catAx>
      <c:valAx>
        <c:axId val="1066091360"/>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66090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PORCENTAJE DE CUMPLIMENTO</a:t>
            </a:r>
          </a:p>
        </c:rich>
      </c:tx>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'ind. cumplimiento y satisfaccio'!$E$28</c:f>
              <c:strCache>
                <c:ptCount val="1"/>
                <c:pt idx="0">
                  <c:v>VALOR</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'ind. cumplimiento y satisfaccio'!$D$31</c:f>
              <c:strCache>
                <c:ptCount val="1"/>
                <c:pt idx="0">
                  <c:v>CUMPLIMIENTO</c:v>
                </c:pt>
              </c:strCache>
            </c:strRef>
          </c:cat>
          <c:val>
            <c:numRef>
              <c:f>'ind. cumplimiento y satisfaccio'!$E$31</c:f>
              <c:numCache>
                <c:formatCode>0.00%</c:formatCode>
                <c:ptCount val="1"/>
                <c:pt idx="0">
                  <c:v>0.71430000000000005</c:v>
                </c:pt>
              </c:numCache>
            </c:numRef>
          </c:val>
          <c:extLst>
            <c:ext xmlns:c16="http://schemas.microsoft.com/office/drawing/2014/chart" uri="{C3380CC4-5D6E-409C-BE32-E72D297353CC}">
              <c16:uniqueId val="{00000000-6F3E-4330-B2BC-F86DE4B9284F}"/>
            </c:ext>
          </c:extLst>
        </c:ser>
        <c:dLbls>
          <c:showLegendKey val="0"/>
          <c:showVal val="0"/>
          <c:showCatName val="0"/>
          <c:showSerName val="0"/>
          <c:showPercent val="0"/>
          <c:showBubbleSize val="0"/>
        </c:dLbls>
        <c:gapWidth val="355"/>
        <c:overlap val="-70"/>
        <c:axId val="986691424"/>
        <c:axId val="986679360"/>
      </c:barChart>
      <c:catAx>
        <c:axId val="98669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6679360"/>
        <c:crosses val="autoZero"/>
        <c:auto val="1"/>
        <c:lblAlgn val="ctr"/>
        <c:lblOffset val="100"/>
        <c:noMultiLvlLbl val="0"/>
      </c:catAx>
      <c:valAx>
        <c:axId val="986679360"/>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86691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H="1" flipV="1">
          <a:off x="6438900" y="926782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203688</xdr:colOff>
      <xdr:row>17</xdr:row>
      <xdr:rowOff>28576</xdr:rowOff>
    </xdr:from>
    <xdr:ext cx="1263162" cy="694188"/>
    <xdr:pic>
      <xdr:nvPicPr>
        <xdr:cNvPr id="3" name="Imagen 9">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3688" y="9496426"/>
          <a:ext cx="1263162" cy="694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228064</xdr:colOff>
      <xdr:row>0</xdr:row>
      <xdr:rowOff>6036</xdr:rowOff>
    </xdr:from>
    <xdr:ext cx="1057811" cy="763903"/>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228064" y="6036"/>
          <a:ext cx="1057811" cy="763903"/>
        </a:xfrm>
        <a:prstGeom prst="rect">
          <a:avLst/>
        </a:prstGeom>
      </xdr:spPr>
    </xdr:pic>
    <xdr:clientData/>
  </xdr:oneCellAnchor>
  <xdr:twoCellAnchor>
    <xdr:from>
      <xdr:col>0</xdr:col>
      <xdr:colOff>866775</xdr:colOff>
      <xdr:row>34</xdr:row>
      <xdr:rowOff>47626</xdr:rowOff>
    </xdr:from>
    <xdr:to>
      <xdr:col>9</xdr:col>
      <xdr:colOff>409574</xdr:colOff>
      <xdr:row>46</xdr:row>
      <xdr:rowOff>104776</xdr:rowOff>
    </xdr:to>
    <xdr:graphicFrame macro="">
      <xdr:nvGraphicFramePr>
        <xdr:cNvPr id="6" name="Gráfico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H="1" flipV="1">
          <a:off x="6781800" y="84867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203688</xdr:colOff>
      <xdr:row>17</xdr:row>
      <xdr:rowOff>28576</xdr:rowOff>
    </xdr:from>
    <xdr:ext cx="1263162" cy="694188"/>
    <xdr:pic>
      <xdr:nvPicPr>
        <xdr:cNvPr id="3" name="Imagen 9">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3688" y="8715376"/>
          <a:ext cx="1263162" cy="694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228064</xdr:colOff>
      <xdr:row>0</xdr:row>
      <xdr:rowOff>6036</xdr:rowOff>
    </xdr:from>
    <xdr:ext cx="1057811" cy="763903"/>
    <xdr:pic>
      <xdr:nvPicPr>
        <xdr:cNvPr id="4" name="6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228064" y="6036"/>
          <a:ext cx="1057811" cy="763903"/>
        </a:xfrm>
        <a:prstGeom prst="rect">
          <a:avLst/>
        </a:prstGeom>
      </xdr:spPr>
    </xdr:pic>
    <xdr:clientData/>
  </xdr:oneCellAnchor>
  <xdr:twoCellAnchor>
    <xdr:from>
      <xdr:col>0</xdr:col>
      <xdr:colOff>1495425</xdr:colOff>
      <xdr:row>27</xdr:row>
      <xdr:rowOff>9525</xdr:rowOff>
    </xdr:from>
    <xdr:to>
      <xdr:col>7</xdr:col>
      <xdr:colOff>666750</xdr:colOff>
      <xdr:row>39</xdr:row>
      <xdr:rowOff>76200</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flipV="1">
          <a:off x="6038850" y="96297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203688</xdr:colOff>
      <xdr:row>17</xdr:row>
      <xdr:rowOff>28576</xdr:rowOff>
    </xdr:from>
    <xdr:ext cx="1263162" cy="694188"/>
    <xdr:pic>
      <xdr:nvPicPr>
        <xdr:cNvPr id="3" name="Imagen 9">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3688" y="9858376"/>
          <a:ext cx="1263162" cy="694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228064</xdr:colOff>
      <xdr:row>0</xdr:row>
      <xdr:rowOff>6036</xdr:rowOff>
    </xdr:from>
    <xdr:ext cx="1057811" cy="763903"/>
    <xdr:pic>
      <xdr:nvPicPr>
        <xdr:cNvPr id="4" name="6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stretch>
          <a:fillRect/>
        </a:stretch>
      </xdr:blipFill>
      <xdr:spPr>
        <a:xfrm>
          <a:off x="228064" y="6036"/>
          <a:ext cx="1057811" cy="763903"/>
        </a:xfrm>
        <a:prstGeom prst="rect">
          <a:avLst/>
        </a:prstGeom>
      </xdr:spPr>
    </xdr:pic>
    <xdr:clientData/>
  </xdr:oneCellAnchor>
  <xdr:twoCellAnchor>
    <xdr:from>
      <xdr:col>0</xdr:col>
      <xdr:colOff>132523</xdr:colOff>
      <xdr:row>23</xdr:row>
      <xdr:rowOff>70157</xdr:rowOff>
    </xdr:from>
    <xdr:to>
      <xdr:col>3</xdr:col>
      <xdr:colOff>621197</xdr:colOff>
      <xdr:row>23</xdr:row>
      <xdr:rowOff>2219739</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682073</xdr:colOff>
      <xdr:row>23</xdr:row>
      <xdr:rowOff>79513</xdr:rowOff>
    </xdr:from>
    <xdr:to>
      <xdr:col>6</xdr:col>
      <xdr:colOff>561975</xdr:colOff>
      <xdr:row>23</xdr:row>
      <xdr:rowOff>2209801</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619125</xdr:colOff>
      <xdr:row>23</xdr:row>
      <xdr:rowOff>76201</xdr:rowOff>
    </xdr:from>
    <xdr:to>
      <xdr:col>9</xdr:col>
      <xdr:colOff>647700</xdr:colOff>
      <xdr:row>23</xdr:row>
      <xdr:rowOff>2209801</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LAYA/Downloads/FOR-AC-006-ENCUESTA-MEDICIN-CLIMA-Y-CULTURAL-ORGANIZACIO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uesta"/>
      <sheetName val="Tabulación"/>
      <sheetName val="Análisis"/>
      <sheetName val="Hoja1"/>
    </sheetNames>
    <sheetDataSet>
      <sheetData sheetId="0"/>
      <sheetData sheetId="1"/>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3"/>
  <sheetViews>
    <sheetView tabSelected="1" topLeftCell="A39" zoomScale="110" zoomScaleNormal="110" workbookViewId="0">
      <selection activeCell="E25" sqref="E25:F25"/>
    </sheetView>
  </sheetViews>
  <sheetFormatPr baseColWidth="10" defaultRowHeight="15" x14ac:dyDescent="0.25"/>
  <cols>
    <col min="1" max="1" width="33" customWidth="1"/>
    <col min="4" max="4" width="11.85546875" bestFit="1" customWidth="1"/>
    <col min="6" max="6" width="17.42578125" customWidth="1"/>
    <col min="10" max="10" width="14.140625" customWidth="1"/>
  </cols>
  <sheetData>
    <row r="1" spans="1:14" x14ac:dyDescent="0.25">
      <c r="A1" s="92"/>
      <c r="B1" s="93" t="s">
        <v>0</v>
      </c>
      <c r="C1" s="94"/>
      <c r="D1" s="94"/>
      <c r="E1" s="94"/>
      <c r="F1" s="94"/>
      <c r="G1" s="94"/>
      <c r="H1" s="95"/>
      <c r="I1" s="99" t="s">
        <v>1</v>
      </c>
      <c r="J1" s="100"/>
      <c r="K1" s="1"/>
      <c r="L1" s="2"/>
      <c r="M1" s="2"/>
      <c r="N1" s="2"/>
    </row>
    <row r="2" spans="1:14" x14ac:dyDescent="0.25">
      <c r="A2" s="69"/>
      <c r="B2" s="96"/>
      <c r="C2" s="97"/>
      <c r="D2" s="97"/>
      <c r="E2" s="97"/>
      <c r="F2" s="97"/>
      <c r="G2" s="97"/>
      <c r="H2" s="98"/>
      <c r="I2" s="101" t="s">
        <v>2</v>
      </c>
      <c r="J2" s="102"/>
      <c r="K2" s="3"/>
      <c r="L2" s="2"/>
      <c r="M2" s="2"/>
      <c r="N2" s="2"/>
    </row>
    <row r="3" spans="1:14" ht="33" customHeight="1" thickBot="1" x14ac:dyDescent="0.3">
      <c r="A3" s="72"/>
      <c r="B3" s="103" t="s">
        <v>3</v>
      </c>
      <c r="C3" s="104"/>
      <c r="D3" s="104"/>
      <c r="E3" s="104"/>
      <c r="F3" s="104"/>
      <c r="G3" s="104"/>
      <c r="H3" s="105"/>
      <c r="I3" s="106" t="s">
        <v>4</v>
      </c>
      <c r="J3" s="107"/>
      <c r="K3" s="4"/>
      <c r="L3" s="8"/>
      <c r="M3" s="2"/>
      <c r="N3" s="2"/>
    </row>
    <row r="4" spans="1:14" ht="16.5" thickBot="1" x14ac:dyDescent="0.3">
      <c r="A4" s="5"/>
      <c r="B4" s="6"/>
      <c r="C4" s="6"/>
      <c r="D4" s="6"/>
      <c r="E4" s="6"/>
      <c r="F4" s="6"/>
      <c r="G4" s="6"/>
      <c r="H4" s="6"/>
      <c r="I4" s="6"/>
      <c r="J4" s="7"/>
      <c r="K4" s="4"/>
      <c r="L4" s="8"/>
      <c r="M4" s="2"/>
      <c r="N4" s="2"/>
    </row>
    <row r="5" spans="1:14" ht="16.5" thickBot="1" x14ac:dyDescent="0.3">
      <c r="A5" s="134" t="s">
        <v>5</v>
      </c>
      <c r="B5" s="135"/>
      <c r="C5" s="135"/>
      <c r="D5" s="135"/>
      <c r="E5" s="135"/>
      <c r="F5" s="135"/>
      <c r="G5" s="135"/>
      <c r="H5" s="135"/>
      <c r="I5" s="135"/>
      <c r="J5" s="136"/>
      <c r="K5" s="4"/>
      <c r="L5" s="8"/>
      <c r="M5" s="8"/>
      <c r="N5" s="8"/>
    </row>
    <row r="6" spans="1:14" ht="47.25" x14ac:dyDescent="0.25">
      <c r="A6" s="9" t="s">
        <v>6</v>
      </c>
      <c r="B6" s="137" t="s">
        <v>7</v>
      </c>
      <c r="C6" s="137"/>
      <c r="D6" s="137"/>
      <c r="E6" s="137"/>
      <c r="F6" s="137"/>
      <c r="G6" s="137"/>
      <c r="H6" s="137"/>
      <c r="I6" s="10" t="s">
        <v>8</v>
      </c>
      <c r="J6" s="11" t="s">
        <v>9</v>
      </c>
      <c r="K6" s="4"/>
      <c r="L6" s="8"/>
      <c r="M6" s="2"/>
      <c r="N6" s="2"/>
    </row>
    <row r="7" spans="1:14" ht="48" thickBot="1" x14ac:dyDescent="0.3">
      <c r="A7" s="12" t="s">
        <v>10</v>
      </c>
      <c r="B7" s="138" t="s">
        <v>76</v>
      </c>
      <c r="C7" s="139"/>
      <c r="D7" s="139"/>
      <c r="E7" s="139"/>
      <c r="F7" s="139"/>
      <c r="G7" s="139"/>
      <c r="H7" s="140"/>
      <c r="I7" s="13" t="s">
        <v>12</v>
      </c>
      <c r="J7" s="14" t="s">
        <v>13</v>
      </c>
      <c r="K7" s="4"/>
      <c r="L7" s="8"/>
      <c r="M7" s="2"/>
      <c r="N7" s="2"/>
    </row>
    <row r="8" spans="1:14" ht="15.75" thickBot="1" x14ac:dyDescent="0.3">
      <c r="A8" s="141"/>
      <c r="B8" s="142"/>
      <c r="C8" s="142"/>
      <c r="D8" s="142"/>
      <c r="E8" s="142"/>
      <c r="F8" s="142"/>
      <c r="G8" s="142"/>
      <c r="H8" s="142"/>
      <c r="I8" s="142"/>
      <c r="J8" s="143"/>
      <c r="K8" s="4"/>
      <c r="L8" s="8"/>
      <c r="M8" s="8"/>
      <c r="N8" s="8"/>
    </row>
    <row r="9" spans="1:14" ht="83.25" customHeight="1" x14ac:dyDescent="0.25">
      <c r="A9" s="9" t="s">
        <v>14</v>
      </c>
      <c r="B9" s="144" t="s">
        <v>77</v>
      </c>
      <c r="C9" s="145"/>
      <c r="D9" s="145"/>
      <c r="E9" s="145"/>
      <c r="F9" s="146"/>
      <c r="G9" s="15" t="s">
        <v>16</v>
      </c>
      <c r="H9" s="147" t="s">
        <v>78</v>
      </c>
      <c r="I9" s="148"/>
      <c r="J9" s="149"/>
      <c r="K9" s="4"/>
      <c r="L9" s="8"/>
      <c r="M9" s="8"/>
      <c r="N9" s="8"/>
    </row>
    <row r="10" spans="1:14" ht="98.25" customHeight="1" x14ac:dyDescent="0.25">
      <c r="A10" s="16" t="s">
        <v>18</v>
      </c>
      <c r="B10" s="122" t="s">
        <v>19</v>
      </c>
      <c r="C10" s="123"/>
      <c r="D10" s="123"/>
      <c r="E10" s="123"/>
      <c r="F10" s="124"/>
      <c r="G10" s="17" t="s">
        <v>20</v>
      </c>
      <c r="H10" s="125" t="s">
        <v>79</v>
      </c>
      <c r="I10" s="126"/>
      <c r="J10" s="127"/>
      <c r="K10" s="4"/>
      <c r="L10" s="8"/>
      <c r="M10" s="8"/>
      <c r="N10" s="8"/>
    </row>
    <row r="11" spans="1:14" ht="124.5" customHeight="1" x14ac:dyDescent="0.25">
      <c r="A11" s="16" t="s">
        <v>22</v>
      </c>
      <c r="B11" s="128" t="s">
        <v>80</v>
      </c>
      <c r="C11" s="129"/>
      <c r="D11" s="129"/>
      <c r="E11" s="129"/>
      <c r="F11" s="130"/>
      <c r="G11" s="17" t="s">
        <v>24</v>
      </c>
      <c r="H11" s="108" t="s">
        <v>81</v>
      </c>
      <c r="I11" s="111"/>
      <c r="J11" s="112"/>
      <c r="K11" s="4"/>
      <c r="L11" s="8"/>
      <c r="M11" s="8"/>
      <c r="N11" s="8"/>
    </row>
    <row r="12" spans="1:14" ht="51" x14ac:dyDescent="0.25">
      <c r="A12" s="16" t="s">
        <v>26</v>
      </c>
      <c r="B12" s="131" t="s">
        <v>82</v>
      </c>
      <c r="C12" s="132"/>
      <c r="D12" s="132"/>
      <c r="E12" s="132"/>
      <c r="F12" s="133"/>
      <c r="G12" s="17" t="s">
        <v>28</v>
      </c>
      <c r="H12" s="108" t="s">
        <v>83</v>
      </c>
      <c r="I12" s="111"/>
      <c r="J12" s="112"/>
      <c r="K12" s="4"/>
      <c r="L12" s="8"/>
      <c r="M12" s="8"/>
      <c r="N12" s="8"/>
    </row>
    <row r="13" spans="1:14" ht="63.75" x14ac:dyDescent="0.25">
      <c r="A13" s="16" t="s">
        <v>30</v>
      </c>
      <c r="B13" s="108" t="s">
        <v>160</v>
      </c>
      <c r="C13" s="109"/>
      <c r="D13" s="109"/>
      <c r="E13" s="109"/>
      <c r="F13" s="110"/>
      <c r="G13" s="17" t="s">
        <v>32</v>
      </c>
      <c r="H13" s="108" t="s">
        <v>161</v>
      </c>
      <c r="I13" s="111"/>
      <c r="J13" s="112"/>
      <c r="K13" s="4"/>
      <c r="L13" s="8"/>
      <c r="M13" s="8"/>
      <c r="N13" s="8"/>
    </row>
    <row r="14" spans="1:14" x14ac:dyDescent="0.25">
      <c r="A14" s="113" t="s">
        <v>34</v>
      </c>
      <c r="B14" s="114">
        <v>0.9</v>
      </c>
      <c r="C14" s="115"/>
      <c r="D14" s="117" t="s">
        <v>36</v>
      </c>
      <c r="E14" s="117"/>
      <c r="F14" s="118">
        <v>0.9</v>
      </c>
      <c r="G14" s="120" t="s">
        <v>37</v>
      </c>
      <c r="H14" s="18" t="s">
        <v>38</v>
      </c>
      <c r="I14" s="18" t="s">
        <v>39</v>
      </c>
      <c r="J14" s="19" t="s">
        <v>40</v>
      </c>
      <c r="K14" s="4"/>
      <c r="L14" s="8"/>
      <c r="M14" s="8"/>
      <c r="N14" s="8"/>
    </row>
    <row r="15" spans="1:14" ht="71.25" x14ac:dyDescent="0.25">
      <c r="A15" s="113"/>
      <c r="B15" s="116"/>
      <c r="C15" s="116"/>
      <c r="D15" s="117"/>
      <c r="E15" s="117"/>
      <c r="F15" s="119"/>
      <c r="G15" s="121"/>
      <c r="H15" s="20" t="s">
        <v>41</v>
      </c>
      <c r="I15" s="21" t="s">
        <v>42</v>
      </c>
      <c r="J15" s="22" t="s">
        <v>43</v>
      </c>
      <c r="K15" s="4"/>
      <c r="L15" s="8"/>
      <c r="M15" s="8"/>
      <c r="N15" s="8"/>
    </row>
    <row r="16" spans="1:14" ht="15.75" thickBot="1" x14ac:dyDescent="0.3">
      <c r="A16" s="86"/>
      <c r="B16" s="87"/>
      <c r="C16" s="87"/>
      <c r="D16" s="87"/>
      <c r="E16" s="87"/>
      <c r="F16" s="87"/>
      <c r="G16" s="87"/>
      <c r="H16" s="87"/>
      <c r="I16" s="87"/>
      <c r="J16" s="88"/>
      <c r="K16" s="4"/>
      <c r="L16" s="8"/>
      <c r="M16" s="8"/>
      <c r="N16" s="8"/>
    </row>
    <row r="17" spans="1:14" ht="15.75" thickBot="1" x14ac:dyDescent="0.3">
      <c r="A17" s="89"/>
      <c r="B17" s="90"/>
      <c r="C17" s="90"/>
      <c r="D17" s="90"/>
      <c r="E17" s="90"/>
      <c r="F17" s="90"/>
      <c r="G17" s="90"/>
      <c r="H17" s="90"/>
      <c r="I17" s="90"/>
      <c r="J17" s="91"/>
      <c r="K17" s="4"/>
      <c r="L17" s="8"/>
      <c r="M17" s="8"/>
      <c r="N17" s="8"/>
    </row>
    <row r="18" spans="1:14" x14ac:dyDescent="0.25">
      <c r="A18" s="92"/>
      <c r="B18" s="93" t="s">
        <v>0</v>
      </c>
      <c r="C18" s="94"/>
      <c r="D18" s="94"/>
      <c r="E18" s="94"/>
      <c r="F18" s="94"/>
      <c r="G18" s="94"/>
      <c r="H18" s="95"/>
      <c r="I18" s="99" t="s">
        <v>1</v>
      </c>
      <c r="J18" s="100"/>
      <c r="K18" s="3"/>
      <c r="L18" s="2"/>
      <c r="M18" s="2"/>
      <c r="N18" s="2"/>
    </row>
    <row r="19" spans="1:14" x14ac:dyDescent="0.25">
      <c r="A19" s="69"/>
      <c r="B19" s="96"/>
      <c r="C19" s="97"/>
      <c r="D19" s="97"/>
      <c r="E19" s="97"/>
      <c r="F19" s="97"/>
      <c r="G19" s="97"/>
      <c r="H19" s="98"/>
      <c r="I19" s="101" t="s">
        <v>2</v>
      </c>
      <c r="J19" s="102"/>
      <c r="K19" s="3"/>
      <c r="L19" s="2"/>
      <c r="M19" s="2"/>
      <c r="N19" s="2"/>
    </row>
    <row r="20" spans="1:14" ht="16.5" thickBot="1" x14ac:dyDescent="0.3">
      <c r="A20" s="72"/>
      <c r="B20" s="103" t="s">
        <v>3</v>
      </c>
      <c r="C20" s="104"/>
      <c r="D20" s="104"/>
      <c r="E20" s="104"/>
      <c r="F20" s="104"/>
      <c r="G20" s="104"/>
      <c r="H20" s="105"/>
      <c r="I20" s="106" t="s">
        <v>4</v>
      </c>
      <c r="J20" s="107"/>
      <c r="K20" s="4"/>
      <c r="L20" s="8"/>
      <c r="M20" s="2"/>
      <c r="N20" s="2"/>
    </row>
    <row r="21" spans="1:14" ht="16.5" thickBot="1" x14ac:dyDescent="0.3">
      <c r="A21" s="81" t="s">
        <v>44</v>
      </c>
      <c r="B21" s="82"/>
      <c r="C21" s="82"/>
      <c r="D21" s="82"/>
      <c r="E21" s="82"/>
      <c r="F21" s="82"/>
      <c r="G21" s="82"/>
      <c r="H21" s="82"/>
      <c r="I21" s="82"/>
      <c r="J21" s="83"/>
      <c r="K21" s="4"/>
      <c r="L21" s="8"/>
      <c r="M21" s="8"/>
      <c r="N21" s="8"/>
    </row>
    <row r="22" spans="1:14" ht="25.5" x14ac:dyDescent="0.25">
      <c r="A22" s="23" t="s">
        <v>45</v>
      </c>
      <c r="B22" s="24" t="s">
        <v>36</v>
      </c>
      <c r="C22" s="24" t="s">
        <v>84</v>
      </c>
      <c r="D22" s="25" t="s">
        <v>47</v>
      </c>
      <c r="E22" s="84" t="s">
        <v>48</v>
      </c>
      <c r="F22" s="85"/>
      <c r="G22" s="84" t="s">
        <v>49</v>
      </c>
      <c r="H22" s="85"/>
      <c r="I22" s="26" t="s">
        <v>50</v>
      </c>
      <c r="J22" s="27" t="s">
        <v>51</v>
      </c>
      <c r="K22" s="28"/>
      <c r="L22" s="8"/>
      <c r="M22" s="8"/>
      <c r="N22" s="8"/>
    </row>
    <row r="23" spans="1:14" ht="114.75" customHeight="1" x14ac:dyDescent="0.25">
      <c r="A23" s="29" t="s">
        <v>85</v>
      </c>
      <c r="B23" s="30">
        <v>0.9</v>
      </c>
      <c r="C23" s="31">
        <v>0</v>
      </c>
      <c r="D23" s="31">
        <f>(C23*100%)/B23</f>
        <v>0</v>
      </c>
      <c r="E23" s="75" t="s">
        <v>112</v>
      </c>
      <c r="F23" s="75"/>
      <c r="G23" s="76"/>
      <c r="H23" s="77"/>
      <c r="I23" s="32" t="s">
        <v>128</v>
      </c>
      <c r="J23" s="75" t="s">
        <v>86</v>
      </c>
      <c r="K23" s="75"/>
      <c r="L23" s="53"/>
      <c r="M23" s="33"/>
      <c r="N23" s="33"/>
    </row>
    <row r="24" spans="1:14" ht="87" customHeight="1" x14ac:dyDescent="0.25">
      <c r="A24" s="29" t="s">
        <v>87</v>
      </c>
      <c r="B24" s="30">
        <v>0.9</v>
      </c>
      <c r="C24" s="31">
        <v>0</v>
      </c>
      <c r="D24" s="31">
        <f t="shared" ref="D24:D33" si="0">(C24*100%)/B24</f>
        <v>0</v>
      </c>
      <c r="E24" s="75" t="s">
        <v>114</v>
      </c>
      <c r="F24" s="75"/>
      <c r="G24" s="76"/>
      <c r="H24" s="77"/>
      <c r="I24" s="32" t="s">
        <v>54</v>
      </c>
      <c r="J24" s="75" t="s">
        <v>116</v>
      </c>
      <c r="K24" s="75"/>
      <c r="L24" s="33"/>
      <c r="M24" s="33"/>
      <c r="N24" s="33"/>
    </row>
    <row r="25" spans="1:14" ht="122.25" customHeight="1" x14ac:dyDescent="0.25">
      <c r="A25" s="29" t="s">
        <v>88</v>
      </c>
      <c r="B25" s="30">
        <v>0.9</v>
      </c>
      <c r="C25" s="31">
        <v>0</v>
      </c>
      <c r="D25" s="31">
        <f t="shared" si="0"/>
        <v>0</v>
      </c>
      <c r="E25" s="75" t="s">
        <v>115</v>
      </c>
      <c r="F25" s="75"/>
      <c r="G25" s="76"/>
      <c r="H25" s="77"/>
      <c r="I25" s="32" t="s">
        <v>54</v>
      </c>
      <c r="J25" s="80" t="s">
        <v>117</v>
      </c>
      <c r="K25" s="75"/>
      <c r="L25" s="33"/>
      <c r="M25" s="33"/>
      <c r="N25" s="33"/>
    </row>
    <row r="26" spans="1:14" ht="166.5" customHeight="1" x14ac:dyDescent="0.25">
      <c r="A26" s="29" t="s">
        <v>89</v>
      </c>
      <c r="B26" s="30">
        <v>0.9</v>
      </c>
      <c r="C26" s="31">
        <v>1</v>
      </c>
      <c r="D26" s="31">
        <f t="shared" si="0"/>
        <v>1.1111111111111112</v>
      </c>
      <c r="E26" s="75" t="s">
        <v>124</v>
      </c>
      <c r="F26" s="75"/>
      <c r="G26" s="76" t="s">
        <v>145</v>
      </c>
      <c r="H26" s="77"/>
      <c r="I26" s="32" t="s">
        <v>54</v>
      </c>
      <c r="J26" s="75" t="s">
        <v>118</v>
      </c>
      <c r="K26" s="75"/>
      <c r="L26" s="33"/>
      <c r="M26" s="33"/>
      <c r="N26" s="33"/>
    </row>
    <row r="27" spans="1:14" ht="218.25" customHeight="1" x14ac:dyDescent="0.25">
      <c r="A27" s="29" t="s">
        <v>90</v>
      </c>
      <c r="B27" s="30">
        <v>0.9</v>
      </c>
      <c r="C27" s="54">
        <f>4/4</f>
        <v>1</v>
      </c>
      <c r="D27" s="31">
        <f t="shared" si="0"/>
        <v>1.1111111111111112</v>
      </c>
      <c r="E27" s="75" t="s">
        <v>125</v>
      </c>
      <c r="F27" s="75"/>
      <c r="G27" s="76" t="s">
        <v>145</v>
      </c>
      <c r="H27" s="77"/>
      <c r="I27" s="32" t="s">
        <v>54</v>
      </c>
      <c r="J27" s="75" t="s">
        <v>119</v>
      </c>
      <c r="K27" s="75"/>
      <c r="L27" s="8"/>
      <c r="M27" s="8"/>
      <c r="N27" s="8"/>
    </row>
    <row r="28" spans="1:14" ht="200.25" customHeight="1" x14ac:dyDescent="0.25">
      <c r="A28" s="29" t="s">
        <v>91</v>
      </c>
      <c r="B28" s="30">
        <v>0.9</v>
      </c>
      <c r="C28" s="54">
        <v>0.8</v>
      </c>
      <c r="D28" s="31">
        <f t="shared" si="0"/>
        <v>0.88888888888888895</v>
      </c>
      <c r="E28" s="75" t="s">
        <v>126</v>
      </c>
      <c r="F28" s="75"/>
      <c r="G28" s="76" t="s">
        <v>145</v>
      </c>
      <c r="H28" s="77"/>
      <c r="I28" s="32" t="s">
        <v>54</v>
      </c>
      <c r="J28" s="75" t="s">
        <v>120</v>
      </c>
      <c r="K28" s="75"/>
      <c r="L28" s="8"/>
      <c r="M28" s="8"/>
      <c r="N28" s="8"/>
    </row>
    <row r="29" spans="1:14" ht="277.5" customHeight="1" x14ac:dyDescent="0.25">
      <c r="A29" s="29" t="s">
        <v>92</v>
      </c>
      <c r="B29" s="30">
        <v>0.9</v>
      </c>
      <c r="C29" s="54">
        <v>0.8</v>
      </c>
      <c r="D29" s="31">
        <f t="shared" si="0"/>
        <v>0.88888888888888895</v>
      </c>
      <c r="E29" s="75" t="s">
        <v>129</v>
      </c>
      <c r="F29" s="75"/>
      <c r="G29" s="76"/>
      <c r="H29" s="77"/>
      <c r="I29" s="32" t="s">
        <v>54</v>
      </c>
      <c r="J29" s="75" t="s">
        <v>121</v>
      </c>
      <c r="K29" s="75"/>
      <c r="L29" s="8"/>
      <c r="M29" s="8"/>
      <c r="N29" s="8"/>
    </row>
    <row r="30" spans="1:14" ht="169.5" customHeight="1" x14ac:dyDescent="0.25">
      <c r="A30" s="29" t="s">
        <v>93</v>
      </c>
      <c r="B30" s="30">
        <v>0.9</v>
      </c>
      <c r="C30" s="54">
        <v>0</v>
      </c>
      <c r="D30" s="31">
        <f t="shared" si="0"/>
        <v>0</v>
      </c>
      <c r="E30" s="75" t="s">
        <v>127</v>
      </c>
      <c r="F30" s="75"/>
      <c r="G30" s="76"/>
      <c r="H30" s="77"/>
      <c r="I30" s="32" t="s">
        <v>162</v>
      </c>
      <c r="J30" s="75" t="s">
        <v>122</v>
      </c>
      <c r="K30" s="75"/>
      <c r="L30" s="8"/>
      <c r="M30" s="8"/>
      <c r="N30" s="8"/>
    </row>
    <row r="31" spans="1:14" ht="105" customHeight="1" x14ac:dyDescent="0.25">
      <c r="A31" s="29" t="s">
        <v>94</v>
      </c>
      <c r="B31" s="30">
        <v>0.9</v>
      </c>
      <c r="C31" s="54">
        <v>1</v>
      </c>
      <c r="D31" s="31">
        <f t="shared" si="0"/>
        <v>1.1111111111111112</v>
      </c>
      <c r="E31" s="75" t="s">
        <v>146</v>
      </c>
      <c r="F31" s="75"/>
      <c r="G31" s="76"/>
      <c r="H31" s="77"/>
      <c r="I31" s="32" t="s">
        <v>162</v>
      </c>
      <c r="J31" s="75" t="s">
        <v>123</v>
      </c>
      <c r="K31" s="75"/>
      <c r="L31" s="8"/>
      <c r="M31" s="8"/>
      <c r="N31" s="8"/>
    </row>
    <row r="32" spans="1:14" ht="90.75" customHeight="1" x14ac:dyDescent="0.25">
      <c r="A32" s="29" t="s">
        <v>95</v>
      </c>
      <c r="B32" s="30">
        <v>0.9</v>
      </c>
      <c r="C32" s="54">
        <v>0.8</v>
      </c>
      <c r="D32" s="31">
        <f t="shared" si="0"/>
        <v>0.88888888888888895</v>
      </c>
      <c r="E32" s="75" t="s">
        <v>147</v>
      </c>
      <c r="F32" s="75"/>
      <c r="G32" s="76"/>
      <c r="H32" s="77"/>
      <c r="I32" s="32" t="s">
        <v>162</v>
      </c>
      <c r="J32" s="75" t="s">
        <v>148</v>
      </c>
      <c r="K32" s="75"/>
      <c r="L32" s="8"/>
      <c r="M32" s="8"/>
      <c r="N32" s="8"/>
    </row>
    <row r="33" spans="1:14" ht="48" x14ac:dyDescent="0.25">
      <c r="A33" s="29" t="s">
        <v>96</v>
      </c>
      <c r="B33" s="30">
        <v>0.9</v>
      </c>
      <c r="C33" s="54">
        <f>16/17</f>
        <v>0.94117647058823528</v>
      </c>
      <c r="D33" s="31">
        <f t="shared" si="0"/>
        <v>1.0457516339869282</v>
      </c>
      <c r="E33" s="75" t="s">
        <v>149</v>
      </c>
      <c r="F33" s="75"/>
      <c r="G33" s="76"/>
      <c r="H33" s="77"/>
      <c r="I33" s="32" t="s">
        <v>162</v>
      </c>
      <c r="J33" s="75" t="s">
        <v>150</v>
      </c>
      <c r="K33" s="75"/>
      <c r="L33" s="8"/>
      <c r="M33" s="8"/>
      <c r="N33" s="8"/>
    </row>
    <row r="34" spans="1:14" ht="90.75" customHeight="1" thickBot="1" x14ac:dyDescent="0.3">
      <c r="A34" s="55" t="s">
        <v>97</v>
      </c>
      <c r="B34" s="30">
        <v>0.9</v>
      </c>
      <c r="C34" s="54">
        <f>16/19</f>
        <v>0.84210526315789469</v>
      </c>
      <c r="D34" s="31">
        <f>B34/C34</f>
        <v>1.0687500000000001</v>
      </c>
      <c r="E34" s="78" t="s">
        <v>159</v>
      </c>
      <c r="F34" s="79"/>
      <c r="G34" s="76"/>
      <c r="H34" s="77"/>
      <c r="I34" s="32" t="s">
        <v>162</v>
      </c>
      <c r="J34" s="75" t="s">
        <v>151</v>
      </c>
      <c r="K34" s="75"/>
      <c r="L34" s="8"/>
      <c r="M34" s="8"/>
      <c r="N34" s="8"/>
    </row>
    <row r="35" spans="1:14" x14ac:dyDescent="0.25">
      <c r="A35" s="69"/>
      <c r="B35" s="70"/>
      <c r="C35" s="70"/>
      <c r="D35" s="70"/>
      <c r="E35" s="70"/>
      <c r="F35" s="70"/>
      <c r="G35" s="70"/>
      <c r="H35" s="70"/>
      <c r="I35" s="70"/>
      <c r="J35" s="71"/>
      <c r="K35" s="4"/>
      <c r="L35" s="8"/>
      <c r="M35" s="8"/>
      <c r="N35" s="8"/>
    </row>
    <row r="36" spans="1:14" x14ac:dyDescent="0.25">
      <c r="A36" s="69"/>
      <c r="B36" s="70"/>
      <c r="C36" s="70"/>
      <c r="D36" s="70"/>
      <c r="E36" s="70"/>
      <c r="F36" s="70"/>
      <c r="G36" s="70"/>
      <c r="H36" s="70"/>
      <c r="I36" s="70"/>
      <c r="J36" s="71"/>
      <c r="K36" s="4"/>
      <c r="L36" s="8"/>
      <c r="M36" s="8"/>
      <c r="N36" s="8"/>
    </row>
    <row r="37" spans="1:14" x14ac:dyDescent="0.25">
      <c r="A37" s="69"/>
      <c r="B37" s="70"/>
      <c r="C37" s="70"/>
      <c r="D37" s="70"/>
      <c r="E37" s="70"/>
      <c r="F37" s="70"/>
      <c r="G37" s="70"/>
      <c r="H37" s="70"/>
      <c r="I37" s="70"/>
      <c r="J37" s="71"/>
      <c r="K37" s="4"/>
      <c r="L37" s="8"/>
      <c r="M37" s="8"/>
      <c r="N37" s="8"/>
    </row>
    <row r="38" spans="1:14" x14ac:dyDescent="0.25">
      <c r="A38" s="69"/>
      <c r="B38" s="70"/>
      <c r="C38" s="70"/>
      <c r="D38" s="70"/>
      <c r="E38" s="70"/>
      <c r="F38" s="70"/>
      <c r="G38" s="70"/>
      <c r="H38" s="70"/>
      <c r="I38" s="70"/>
      <c r="J38" s="71"/>
      <c r="K38" s="4"/>
      <c r="L38" s="8"/>
      <c r="M38" s="8"/>
      <c r="N38" s="8"/>
    </row>
    <row r="39" spans="1:14" x14ac:dyDescent="0.25">
      <c r="A39" s="69"/>
      <c r="B39" s="70"/>
      <c r="C39" s="70"/>
      <c r="D39" s="70"/>
      <c r="E39" s="70"/>
      <c r="F39" s="70"/>
      <c r="G39" s="70"/>
      <c r="H39" s="70"/>
      <c r="I39" s="70"/>
      <c r="J39" s="71"/>
      <c r="K39" s="4"/>
      <c r="L39" s="8"/>
      <c r="M39" s="8"/>
      <c r="N39" s="8"/>
    </row>
    <row r="40" spans="1:14" x14ac:dyDescent="0.25">
      <c r="A40" s="69"/>
      <c r="B40" s="70"/>
      <c r="C40" s="70"/>
      <c r="D40" s="70"/>
      <c r="E40" s="70"/>
      <c r="F40" s="70"/>
      <c r="G40" s="70"/>
      <c r="H40" s="70"/>
      <c r="I40" s="70"/>
      <c r="J40" s="71"/>
      <c r="K40" s="4"/>
      <c r="L40" s="8"/>
      <c r="M40" s="8"/>
      <c r="N40" s="8"/>
    </row>
    <row r="41" spans="1:14" x14ac:dyDescent="0.25">
      <c r="A41" s="69"/>
      <c r="B41" s="70"/>
      <c r="C41" s="70"/>
      <c r="D41" s="70"/>
      <c r="E41" s="70"/>
      <c r="F41" s="70"/>
      <c r="G41" s="70"/>
      <c r="H41" s="70"/>
      <c r="I41" s="70"/>
      <c r="J41" s="71"/>
      <c r="K41" s="4"/>
      <c r="L41" s="8"/>
      <c r="M41" s="8"/>
      <c r="N41" s="8"/>
    </row>
    <row r="42" spans="1:14" x14ac:dyDescent="0.25">
      <c r="A42" s="69"/>
      <c r="B42" s="70"/>
      <c r="C42" s="70"/>
      <c r="D42" s="70"/>
      <c r="E42" s="70"/>
      <c r="F42" s="70"/>
      <c r="G42" s="70"/>
      <c r="H42" s="70"/>
      <c r="I42" s="70"/>
      <c r="J42" s="71"/>
      <c r="K42" s="4"/>
      <c r="L42" s="8"/>
      <c r="M42" s="8"/>
      <c r="N42" s="8"/>
    </row>
    <row r="43" spans="1:14" x14ac:dyDescent="0.25">
      <c r="A43" s="69"/>
      <c r="B43" s="70"/>
      <c r="C43" s="70"/>
      <c r="D43" s="70"/>
      <c r="E43" s="70"/>
      <c r="F43" s="70"/>
      <c r="G43" s="70"/>
      <c r="H43" s="70"/>
      <c r="I43" s="70"/>
      <c r="J43" s="71"/>
      <c r="K43" s="4"/>
      <c r="L43" s="8"/>
      <c r="M43" s="8"/>
      <c r="N43" s="8"/>
    </row>
    <row r="44" spans="1:14" x14ac:dyDescent="0.25">
      <c r="A44" s="69"/>
      <c r="B44" s="70"/>
      <c r="C44" s="70"/>
      <c r="D44" s="70"/>
      <c r="E44" s="70"/>
      <c r="F44" s="70"/>
      <c r="G44" s="70"/>
      <c r="H44" s="70"/>
      <c r="I44" s="70"/>
      <c r="J44" s="71"/>
      <c r="K44" s="4"/>
      <c r="L44" s="8"/>
      <c r="M44" s="8"/>
      <c r="N44" s="8"/>
    </row>
    <row r="45" spans="1:14" x14ac:dyDescent="0.25">
      <c r="A45" s="69"/>
      <c r="B45" s="70"/>
      <c r="C45" s="70"/>
      <c r="D45" s="70"/>
      <c r="E45" s="70"/>
      <c r="F45" s="70"/>
      <c r="G45" s="70"/>
      <c r="H45" s="70"/>
      <c r="I45" s="70"/>
      <c r="J45" s="71"/>
      <c r="K45" s="4"/>
      <c r="L45" s="8"/>
      <c r="M45" s="8"/>
      <c r="N45" s="8"/>
    </row>
    <row r="46" spans="1:14" x14ac:dyDescent="0.25">
      <c r="A46" s="69"/>
      <c r="B46" s="70"/>
      <c r="C46" s="70"/>
      <c r="D46" s="70"/>
      <c r="E46" s="70"/>
      <c r="F46" s="70"/>
      <c r="G46" s="70"/>
      <c r="H46" s="70"/>
      <c r="I46" s="70"/>
      <c r="J46" s="71"/>
      <c r="K46" s="4"/>
      <c r="L46" s="8"/>
      <c r="M46" s="8"/>
      <c r="N46" s="8"/>
    </row>
    <row r="47" spans="1:14" x14ac:dyDescent="0.25">
      <c r="A47" s="69"/>
      <c r="B47" s="70"/>
      <c r="C47" s="70"/>
      <c r="D47" s="70"/>
      <c r="E47" s="70"/>
      <c r="F47" s="70"/>
      <c r="G47" s="70"/>
      <c r="H47" s="70"/>
      <c r="I47" s="70"/>
      <c r="J47" s="71"/>
      <c r="K47" s="4"/>
      <c r="L47" s="8"/>
      <c r="M47" s="8"/>
      <c r="N47" s="8"/>
    </row>
    <row r="48" spans="1:14" ht="15.75" thickBot="1" x14ac:dyDescent="0.3">
      <c r="A48" s="72"/>
      <c r="B48" s="73"/>
      <c r="C48" s="73"/>
      <c r="D48" s="73"/>
      <c r="E48" s="73"/>
      <c r="F48" s="73"/>
      <c r="G48" s="73"/>
      <c r="H48" s="73"/>
      <c r="I48" s="73"/>
      <c r="J48" s="74"/>
      <c r="K48" s="34"/>
      <c r="L48" s="8"/>
      <c r="M48" s="8"/>
      <c r="N48" s="8"/>
    </row>
    <row r="49" spans="1:14" x14ac:dyDescent="0.25">
      <c r="A49" s="8"/>
      <c r="B49" s="8"/>
      <c r="C49" s="8"/>
      <c r="D49" s="8"/>
      <c r="E49" s="8"/>
      <c r="F49" s="8"/>
      <c r="G49" s="8"/>
      <c r="H49" s="8"/>
      <c r="I49" s="8"/>
      <c r="J49" s="8"/>
      <c r="K49" s="8"/>
      <c r="L49" s="8"/>
      <c r="M49" s="8"/>
      <c r="N49" s="8"/>
    </row>
    <row r="50" spans="1:14" x14ac:dyDescent="0.25">
      <c r="A50" s="36"/>
      <c r="B50" s="35"/>
      <c r="C50" s="35"/>
      <c r="D50" s="35"/>
      <c r="E50" s="35"/>
      <c r="F50" s="35"/>
      <c r="G50" s="35"/>
      <c r="H50" s="35"/>
      <c r="I50" s="35"/>
      <c r="J50" s="35"/>
      <c r="K50" s="35"/>
      <c r="L50" s="35"/>
      <c r="M50" s="35"/>
      <c r="N50" s="35"/>
    </row>
    <row r="51" spans="1:14" x14ac:dyDescent="0.25">
      <c r="A51" s="36"/>
      <c r="B51" s="35"/>
      <c r="C51" s="35"/>
      <c r="D51" s="35"/>
      <c r="E51" s="35"/>
      <c r="F51" s="35"/>
      <c r="G51" s="35"/>
      <c r="H51" s="35"/>
      <c r="I51" s="35"/>
      <c r="J51" s="35"/>
      <c r="K51" s="35"/>
      <c r="L51" s="35"/>
      <c r="M51" s="35"/>
      <c r="N51" s="35"/>
    </row>
    <row r="52" spans="1:14" x14ac:dyDescent="0.25">
      <c r="A52" s="8"/>
      <c r="B52" s="8"/>
      <c r="C52" s="8"/>
      <c r="D52" s="8"/>
      <c r="E52" s="8"/>
      <c r="F52" s="8"/>
      <c r="G52" s="8"/>
      <c r="H52" s="8"/>
      <c r="I52" s="8"/>
      <c r="J52" s="8"/>
      <c r="K52" s="8"/>
      <c r="L52" s="8"/>
      <c r="M52" s="8"/>
      <c r="N52" s="8"/>
    </row>
    <row r="53" spans="1:14" x14ac:dyDescent="0.25">
      <c r="A53" s="8"/>
      <c r="B53" s="8"/>
      <c r="C53" s="8"/>
      <c r="D53" s="8"/>
      <c r="E53" s="8"/>
      <c r="F53" s="8"/>
      <c r="G53" s="8"/>
      <c r="H53" s="8"/>
      <c r="I53" s="8"/>
      <c r="J53" s="8"/>
      <c r="K53" s="8"/>
      <c r="L53" s="8"/>
      <c r="M53" s="8"/>
      <c r="N53" s="8"/>
    </row>
    <row r="54" spans="1:14" x14ac:dyDescent="0.25">
      <c r="A54" s="8"/>
      <c r="B54" s="8"/>
      <c r="C54" s="8"/>
      <c r="D54" s="8"/>
      <c r="E54" s="8"/>
      <c r="F54" s="8"/>
      <c r="G54" s="8"/>
      <c r="H54" s="8"/>
      <c r="I54" s="8"/>
      <c r="J54" s="8"/>
      <c r="K54" s="8"/>
      <c r="L54" s="8"/>
      <c r="M54" s="8"/>
      <c r="N54" s="8"/>
    </row>
    <row r="55" spans="1:14" ht="15.75" x14ac:dyDescent="0.25">
      <c r="A55" s="38" t="s">
        <v>57</v>
      </c>
      <c r="B55" s="39" t="s">
        <v>98</v>
      </c>
      <c r="C55" s="39" t="s">
        <v>99</v>
      </c>
      <c r="D55" s="39" t="s">
        <v>100</v>
      </c>
      <c r="E55" s="39" t="s">
        <v>101</v>
      </c>
      <c r="F55" s="39" t="s">
        <v>102</v>
      </c>
      <c r="G55" s="39" t="s">
        <v>103</v>
      </c>
      <c r="H55" s="39" t="s">
        <v>104</v>
      </c>
      <c r="I55" s="39" t="s">
        <v>105</v>
      </c>
      <c r="J55" s="39" t="s">
        <v>106</v>
      </c>
      <c r="K55" s="39" t="s">
        <v>108</v>
      </c>
      <c r="L55" s="39" t="s">
        <v>109</v>
      </c>
      <c r="M55" s="39" t="s">
        <v>110</v>
      </c>
      <c r="N55" s="49" t="s">
        <v>64</v>
      </c>
    </row>
    <row r="56" spans="1:14" x14ac:dyDescent="0.25">
      <c r="A56" s="45" t="s">
        <v>69</v>
      </c>
      <c r="B56" s="42">
        <v>0</v>
      </c>
      <c r="C56" s="42">
        <v>0</v>
      </c>
      <c r="D56" s="42">
        <v>0</v>
      </c>
      <c r="E56" s="42">
        <v>4</v>
      </c>
      <c r="F56" s="42">
        <v>4</v>
      </c>
      <c r="G56" s="42">
        <v>2</v>
      </c>
      <c r="H56" s="42">
        <v>1</v>
      </c>
      <c r="I56" s="42">
        <v>0</v>
      </c>
      <c r="J56" s="42">
        <v>2</v>
      </c>
      <c r="K56" s="42">
        <v>3</v>
      </c>
      <c r="L56" s="42">
        <v>1</v>
      </c>
      <c r="M56" s="42">
        <v>2</v>
      </c>
      <c r="N56" s="51">
        <f>(B56+C56+D56+E56+F56+G56+H56+J56+K56+L56+M56)</f>
        <v>19</v>
      </c>
    </row>
    <row r="57" spans="1:14" x14ac:dyDescent="0.25">
      <c r="A57" s="45" t="s">
        <v>70</v>
      </c>
      <c r="B57" s="42">
        <v>0</v>
      </c>
      <c r="C57" s="42">
        <v>0</v>
      </c>
      <c r="D57" s="42">
        <v>0</v>
      </c>
      <c r="E57" s="42">
        <v>4</v>
      </c>
      <c r="F57" s="42">
        <v>4</v>
      </c>
      <c r="G57" s="42">
        <v>2</v>
      </c>
      <c r="H57" s="42">
        <v>1</v>
      </c>
      <c r="I57" s="42">
        <v>0</v>
      </c>
      <c r="J57" s="42">
        <v>1</v>
      </c>
      <c r="K57" s="42">
        <v>1</v>
      </c>
      <c r="L57" s="42">
        <v>1</v>
      </c>
      <c r="M57" s="42">
        <v>2</v>
      </c>
      <c r="N57" s="51">
        <f>(B57+C57+D57+E57+F57+G57+H57+J57+K57+L57+M57)</f>
        <v>16</v>
      </c>
    </row>
    <row r="58" spans="1:14" x14ac:dyDescent="0.25">
      <c r="A58" s="45"/>
      <c r="B58" s="47" t="e">
        <f t="shared" ref="B58:M58" si="1">(B56/B57)</f>
        <v>#DIV/0!</v>
      </c>
      <c r="C58" s="47" t="e">
        <f t="shared" si="1"/>
        <v>#DIV/0!</v>
      </c>
      <c r="D58" s="47" t="e">
        <f t="shared" si="1"/>
        <v>#DIV/0!</v>
      </c>
      <c r="E58" s="47">
        <f t="shared" si="1"/>
        <v>1</v>
      </c>
      <c r="F58" s="47">
        <f t="shared" si="1"/>
        <v>1</v>
      </c>
      <c r="G58" s="47">
        <f t="shared" si="1"/>
        <v>1</v>
      </c>
      <c r="H58" s="47">
        <f t="shared" si="1"/>
        <v>1</v>
      </c>
      <c r="I58" s="47" t="e">
        <f t="shared" si="1"/>
        <v>#DIV/0!</v>
      </c>
      <c r="J58" s="47">
        <f t="shared" si="1"/>
        <v>2</v>
      </c>
      <c r="K58" s="47">
        <f t="shared" si="1"/>
        <v>3</v>
      </c>
      <c r="L58" s="47">
        <f t="shared" si="1"/>
        <v>1</v>
      </c>
      <c r="M58" s="47">
        <f t="shared" si="1"/>
        <v>1</v>
      </c>
      <c r="N58" s="52">
        <f>(N56/N57)</f>
        <v>1.1875</v>
      </c>
    </row>
    <row r="59" spans="1:14" x14ac:dyDescent="0.25">
      <c r="A59" s="8"/>
      <c r="B59" s="8"/>
      <c r="C59" s="8"/>
      <c r="D59" s="8"/>
      <c r="E59" s="8"/>
      <c r="F59" s="8"/>
      <c r="G59" s="8"/>
      <c r="H59" s="8"/>
      <c r="I59" s="8"/>
      <c r="J59" s="8"/>
      <c r="K59" s="8"/>
      <c r="L59" s="8"/>
      <c r="M59" s="8"/>
      <c r="N59" s="8"/>
    </row>
    <row r="60" spans="1:14" ht="15.75" x14ac:dyDescent="0.25">
      <c r="A60" s="50" t="s">
        <v>72</v>
      </c>
      <c r="B60" s="39" t="s">
        <v>98</v>
      </c>
      <c r="C60" s="39" t="s">
        <v>99</v>
      </c>
      <c r="D60" s="39" t="s">
        <v>100</v>
      </c>
      <c r="E60" s="39" t="s">
        <v>101</v>
      </c>
      <c r="F60" s="39" t="s">
        <v>102</v>
      </c>
      <c r="G60" s="39" t="s">
        <v>103</v>
      </c>
      <c r="H60" s="39" t="s">
        <v>104</v>
      </c>
      <c r="I60" s="39" t="s">
        <v>105</v>
      </c>
      <c r="J60" s="39" t="s">
        <v>107</v>
      </c>
      <c r="K60" s="39" t="s">
        <v>108</v>
      </c>
      <c r="L60" s="39" t="s">
        <v>109</v>
      </c>
      <c r="M60" s="39" t="s">
        <v>110</v>
      </c>
      <c r="N60" s="49" t="s">
        <v>64</v>
      </c>
    </row>
    <row r="61" spans="1:14" x14ac:dyDescent="0.25">
      <c r="A61" s="45" t="s">
        <v>73</v>
      </c>
      <c r="B61" s="42">
        <v>0</v>
      </c>
      <c r="C61" s="42">
        <v>0</v>
      </c>
      <c r="D61" s="42">
        <v>0</v>
      </c>
      <c r="E61" s="42">
        <v>132</v>
      </c>
      <c r="F61" s="42">
        <v>160</v>
      </c>
      <c r="G61" s="42">
        <v>250</v>
      </c>
      <c r="H61" s="42">
        <v>148</v>
      </c>
      <c r="I61" s="42"/>
      <c r="J61" s="42">
        <v>130</v>
      </c>
      <c r="K61" s="42">
        <v>130</v>
      </c>
      <c r="L61" s="42">
        <v>130</v>
      </c>
      <c r="M61" s="42">
        <v>250</v>
      </c>
      <c r="N61" s="51">
        <f>(B61+C61+D61+E61+F61+G61+H61+J61+K61+L61+M61)</f>
        <v>1330</v>
      </c>
    </row>
    <row r="62" spans="1:14" ht="30" x14ac:dyDescent="0.25">
      <c r="A62" s="41" t="s">
        <v>74</v>
      </c>
      <c r="B62" s="42">
        <v>0</v>
      </c>
      <c r="C62" s="42">
        <v>0</v>
      </c>
      <c r="D62" s="42">
        <v>0</v>
      </c>
      <c r="E62" s="42">
        <v>160</v>
      </c>
      <c r="F62" s="42">
        <v>160</v>
      </c>
      <c r="G62" s="42">
        <v>250</v>
      </c>
      <c r="H62" s="42">
        <v>160</v>
      </c>
      <c r="I62" s="42">
        <v>160</v>
      </c>
      <c r="J62" s="42">
        <v>144</v>
      </c>
      <c r="K62" s="42">
        <v>148</v>
      </c>
      <c r="L62" s="42">
        <v>148</v>
      </c>
      <c r="M62" s="42">
        <v>250</v>
      </c>
      <c r="N62" s="51">
        <f>(B62+C62+D62+E62+F62+G62+H62+J62+K62+L62+M62)</f>
        <v>1420</v>
      </c>
    </row>
    <row r="63" spans="1:14" x14ac:dyDescent="0.25">
      <c r="A63" s="45" t="s">
        <v>75</v>
      </c>
      <c r="B63" s="56" t="e">
        <f t="shared" ref="B63:M63" si="2">(B61/B62)</f>
        <v>#DIV/0!</v>
      </c>
      <c r="C63" s="47" t="e">
        <f t="shared" si="2"/>
        <v>#DIV/0!</v>
      </c>
      <c r="D63" s="57" t="e">
        <f t="shared" si="2"/>
        <v>#DIV/0!</v>
      </c>
      <c r="E63" s="47">
        <f t="shared" si="2"/>
        <v>0.82499999999999996</v>
      </c>
      <c r="F63" s="47">
        <f t="shared" si="2"/>
        <v>1</v>
      </c>
      <c r="G63" s="47">
        <f t="shared" si="2"/>
        <v>1</v>
      </c>
      <c r="H63" s="47">
        <f t="shared" si="2"/>
        <v>0.92500000000000004</v>
      </c>
      <c r="I63" s="47">
        <f t="shared" si="2"/>
        <v>0</v>
      </c>
      <c r="J63" s="47">
        <f t="shared" si="2"/>
        <v>0.90277777777777779</v>
      </c>
      <c r="K63" s="47">
        <f t="shared" si="2"/>
        <v>0.8783783783783784</v>
      </c>
      <c r="L63" s="47">
        <f t="shared" si="2"/>
        <v>0.8783783783783784</v>
      </c>
      <c r="M63" s="47">
        <f t="shared" si="2"/>
        <v>1</v>
      </c>
      <c r="N63" s="52">
        <f>(N61/N62)</f>
        <v>0.93661971830985913</v>
      </c>
    </row>
  </sheetData>
  <mergeCells count="73">
    <mergeCell ref="A1:A3"/>
    <mergeCell ref="B1:H2"/>
    <mergeCell ref="I1:J1"/>
    <mergeCell ref="I2:J2"/>
    <mergeCell ref="B3:H3"/>
    <mergeCell ref="I3:J3"/>
    <mergeCell ref="A5:J5"/>
    <mergeCell ref="B6:H6"/>
    <mergeCell ref="B7:H7"/>
    <mergeCell ref="A8:J8"/>
    <mergeCell ref="B9:F9"/>
    <mergeCell ref="H9:J9"/>
    <mergeCell ref="B10:F10"/>
    <mergeCell ref="H10:J10"/>
    <mergeCell ref="B11:F11"/>
    <mergeCell ref="H11:J11"/>
    <mergeCell ref="B12:F12"/>
    <mergeCell ref="H12:J12"/>
    <mergeCell ref="B13:F13"/>
    <mergeCell ref="H13:J13"/>
    <mergeCell ref="A14:A15"/>
    <mergeCell ref="B14:C15"/>
    <mergeCell ref="D14:E15"/>
    <mergeCell ref="F14:F15"/>
    <mergeCell ref="G14:G15"/>
    <mergeCell ref="A16:J16"/>
    <mergeCell ref="A17:J17"/>
    <mergeCell ref="A18:A20"/>
    <mergeCell ref="B18:H19"/>
    <mergeCell ref="I18:J18"/>
    <mergeCell ref="I19:J19"/>
    <mergeCell ref="B20:H20"/>
    <mergeCell ref="I20:J20"/>
    <mergeCell ref="A21:J21"/>
    <mergeCell ref="E22:F22"/>
    <mergeCell ref="G22:H22"/>
    <mergeCell ref="E23:F23"/>
    <mergeCell ref="G23:H23"/>
    <mergeCell ref="J23:K23"/>
    <mergeCell ref="E24:F24"/>
    <mergeCell ref="G24:H24"/>
    <mergeCell ref="J24:K24"/>
    <mergeCell ref="E25:F25"/>
    <mergeCell ref="G25:H25"/>
    <mergeCell ref="J25:K25"/>
    <mergeCell ref="E26:F26"/>
    <mergeCell ref="G26:H26"/>
    <mergeCell ref="J26:K26"/>
    <mergeCell ref="E27:F27"/>
    <mergeCell ref="G27:H27"/>
    <mergeCell ref="J27:K27"/>
    <mergeCell ref="E28:F28"/>
    <mergeCell ref="G28:H28"/>
    <mergeCell ref="J28:K28"/>
    <mergeCell ref="E29:F29"/>
    <mergeCell ref="G29:H29"/>
    <mergeCell ref="J29:K29"/>
    <mergeCell ref="E30:F30"/>
    <mergeCell ref="G30:H30"/>
    <mergeCell ref="J30:K30"/>
    <mergeCell ref="E31:F31"/>
    <mergeCell ref="G31:H31"/>
    <mergeCell ref="J31:K31"/>
    <mergeCell ref="A35:J48"/>
    <mergeCell ref="E32:F32"/>
    <mergeCell ref="G32:H32"/>
    <mergeCell ref="E33:F33"/>
    <mergeCell ref="G33:H33"/>
    <mergeCell ref="J33:K33"/>
    <mergeCell ref="E34:F34"/>
    <mergeCell ref="G34:H34"/>
    <mergeCell ref="J34:K34"/>
    <mergeCell ref="J32:K32"/>
  </mergeCells>
  <conditionalFormatting sqref="B58:M58">
    <cfRule type="cellIs" dxfId="14" priority="7" operator="lessThanOrEqual">
      <formula>0.59</formula>
    </cfRule>
    <cfRule type="cellIs" dxfId="13" priority="8" operator="between">
      <formula>0.6</formula>
      <formula>0.79</formula>
    </cfRule>
    <cfRule type="cellIs" dxfId="12" priority="9" operator="greaterThanOrEqual">
      <formula>0.8</formula>
    </cfRule>
  </conditionalFormatting>
  <conditionalFormatting sqref="B63:M63">
    <cfRule type="cellIs" dxfId="11" priority="1" operator="lessThanOrEqual">
      <formula>0.59</formula>
    </cfRule>
    <cfRule type="cellIs" dxfId="10" priority="2" operator="between">
      <formula>0.6</formula>
      <formula>0.79</formula>
    </cfRule>
    <cfRule type="cellIs" dxfId="9" priority="3" operator="greaterThanOrEqual">
      <formula>0.8</formula>
    </cfRule>
  </conditionalFormatting>
  <conditionalFormatting sqref="N58">
    <cfRule type="cellIs" dxfId="8" priority="4" operator="greaterThanOrEqual">
      <formula>69</formula>
    </cfRule>
    <cfRule type="cellIs" dxfId="7" priority="5" operator="between">
      <formula>84</formula>
      <formula>70</formula>
    </cfRule>
    <cfRule type="cellIs" dxfId="6" priority="6" stopIfTrue="1" operator="greaterThanOrEqual">
      <formula>85</formula>
    </cfRule>
  </conditionalFormatting>
  <dataValidations count="3">
    <dataValidation type="list" allowBlank="1" showInputMessage="1" showErrorMessage="1" sqref="J6">
      <formula1>R2:R1048576</formula1>
    </dataValidation>
    <dataValidation type="list" allowBlank="1" showInputMessage="1" showErrorMessage="1" sqref="J7">
      <formula1>$R$4:$R$5</formula1>
    </dataValidation>
    <dataValidation allowBlank="1" showInputMessage="1" showErrorMessage="1" errorTitle="Seleccionar un valor de la lista" sqref="E23:E33"/>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1"/>
  <sheetViews>
    <sheetView topLeftCell="A28" workbookViewId="0">
      <selection activeCell="K25" sqref="K25"/>
    </sheetView>
  </sheetViews>
  <sheetFormatPr baseColWidth="10" defaultRowHeight="15" x14ac:dyDescent="0.25"/>
  <cols>
    <col min="1" max="1" width="27" customWidth="1"/>
    <col min="2" max="2" width="15.140625" customWidth="1"/>
    <col min="3" max="3" width="16" customWidth="1"/>
    <col min="4" max="4" width="15.140625" customWidth="1"/>
    <col min="6" max="6" width="17" customWidth="1"/>
    <col min="7" max="7" width="15.28515625" customWidth="1"/>
    <col min="9" max="9" width="13.28515625" customWidth="1"/>
    <col min="10" max="10" width="18.7109375" customWidth="1"/>
  </cols>
  <sheetData>
    <row r="1" spans="1:12" x14ac:dyDescent="0.25">
      <c r="A1" s="92"/>
      <c r="B1" s="93" t="s">
        <v>0</v>
      </c>
      <c r="C1" s="94"/>
      <c r="D1" s="94"/>
      <c r="E1" s="94"/>
      <c r="F1" s="94"/>
      <c r="G1" s="94"/>
      <c r="H1" s="95"/>
      <c r="I1" s="99" t="s">
        <v>1</v>
      </c>
      <c r="J1" s="100"/>
      <c r="K1" s="1"/>
      <c r="L1" s="2"/>
    </row>
    <row r="2" spans="1:12" x14ac:dyDescent="0.25">
      <c r="A2" s="69"/>
      <c r="B2" s="96"/>
      <c r="C2" s="97"/>
      <c r="D2" s="97"/>
      <c r="E2" s="97"/>
      <c r="F2" s="97"/>
      <c r="G2" s="97"/>
      <c r="H2" s="98"/>
      <c r="I2" s="101" t="s">
        <v>2</v>
      </c>
      <c r="J2" s="102"/>
      <c r="K2" s="3"/>
      <c r="L2" s="2"/>
    </row>
    <row r="3" spans="1:12" ht="33" customHeight="1" thickBot="1" x14ac:dyDescent="0.3">
      <c r="A3" s="72"/>
      <c r="B3" s="103" t="s">
        <v>3</v>
      </c>
      <c r="C3" s="104"/>
      <c r="D3" s="104"/>
      <c r="E3" s="104"/>
      <c r="F3" s="104"/>
      <c r="G3" s="104"/>
      <c r="H3" s="105"/>
      <c r="I3" s="106" t="s">
        <v>4</v>
      </c>
      <c r="J3" s="107"/>
      <c r="K3" s="4"/>
      <c r="L3" s="2"/>
    </row>
    <row r="4" spans="1:12" ht="16.5" thickBot="1" x14ac:dyDescent="0.3">
      <c r="A4" s="5"/>
      <c r="B4" s="6"/>
      <c r="C4" s="6"/>
      <c r="D4" s="6"/>
      <c r="E4" s="6"/>
      <c r="F4" s="6"/>
      <c r="G4" s="6"/>
      <c r="H4" s="6"/>
      <c r="I4" s="6"/>
      <c r="J4" s="7"/>
      <c r="K4" s="4"/>
      <c r="L4" s="2"/>
    </row>
    <row r="5" spans="1:12" ht="16.5" thickBot="1" x14ac:dyDescent="0.3">
      <c r="A5" s="134" t="s">
        <v>5</v>
      </c>
      <c r="B5" s="135"/>
      <c r="C5" s="135"/>
      <c r="D5" s="135"/>
      <c r="E5" s="135"/>
      <c r="F5" s="135"/>
      <c r="G5" s="135"/>
      <c r="H5" s="135"/>
      <c r="I5" s="135"/>
      <c r="J5" s="136"/>
      <c r="K5" s="4"/>
      <c r="L5" s="8"/>
    </row>
    <row r="6" spans="1:12" ht="31.5" x14ac:dyDescent="0.25">
      <c r="A6" s="9" t="s">
        <v>6</v>
      </c>
      <c r="B6" s="137" t="s">
        <v>7</v>
      </c>
      <c r="C6" s="137"/>
      <c r="D6" s="137"/>
      <c r="E6" s="137"/>
      <c r="F6" s="137"/>
      <c r="G6" s="137"/>
      <c r="H6" s="137"/>
      <c r="I6" s="10" t="s">
        <v>8</v>
      </c>
      <c r="J6" s="11" t="s">
        <v>9</v>
      </c>
      <c r="K6" s="4"/>
      <c r="L6" s="2"/>
    </row>
    <row r="7" spans="1:12" ht="32.25" thickBot="1" x14ac:dyDescent="0.3">
      <c r="A7" s="12" t="s">
        <v>10</v>
      </c>
      <c r="B7" s="138" t="s">
        <v>11</v>
      </c>
      <c r="C7" s="139"/>
      <c r="D7" s="139"/>
      <c r="E7" s="139"/>
      <c r="F7" s="139"/>
      <c r="G7" s="139"/>
      <c r="H7" s="140"/>
      <c r="I7" s="13" t="s">
        <v>12</v>
      </c>
      <c r="J7" s="14" t="s">
        <v>13</v>
      </c>
      <c r="K7" s="4"/>
      <c r="L7" s="2"/>
    </row>
    <row r="8" spans="1:12" ht="15.75" thickBot="1" x14ac:dyDescent="0.3">
      <c r="A8" s="141"/>
      <c r="B8" s="142"/>
      <c r="C8" s="142"/>
      <c r="D8" s="142"/>
      <c r="E8" s="142"/>
      <c r="F8" s="142"/>
      <c r="G8" s="142"/>
      <c r="H8" s="142"/>
      <c r="I8" s="142"/>
      <c r="J8" s="143"/>
      <c r="K8" s="4"/>
      <c r="L8" s="8"/>
    </row>
    <row r="9" spans="1:12" ht="83.25" customHeight="1" x14ac:dyDescent="0.25">
      <c r="A9" s="9" t="s">
        <v>14</v>
      </c>
      <c r="B9" s="144" t="s">
        <v>15</v>
      </c>
      <c r="C9" s="145"/>
      <c r="D9" s="145"/>
      <c r="E9" s="145"/>
      <c r="F9" s="146"/>
      <c r="G9" s="15" t="s">
        <v>16</v>
      </c>
      <c r="H9" s="147" t="s">
        <v>17</v>
      </c>
      <c r="I9" s="148"/>
      <c r="J9" s="149"/>
      <c r="K9" s="4"/>
      <c r="L9" s="8"/>
    </row>
    <row r="10" spans="1:12" ht="82.5" customHeight="1" x14ac:dyDescent="0.25">
      <c r="A10" s="16" t="s">
        <v>18</v>
      </c>
      <c r="B10" s="122" t="s">
        <v>19</v>
      </c>
      <c r="C10" s="123"/>
      <c r="D10" s="123"/>
      <c r="E10" s="123"/>
      <c r="F10" s="124"/>
      <c r="G10" s="17" t="s">
        <v>20</v>
      </c>
      <c r="H10" s="125" t="s">
        <v>21</v>
      </c>
      <c r="I10" s="126"/>
      <c r="J10" s="127"/>
      <c r="K10" s="4"/>
      <c r="L10" s="8"/>
    </row>
    <row r="11" spans="1:12" ht="124.5" customHeight="1" x14ac:dyDescent="0.25">
      <c r="A11" s="16" t="s">
        <v>22</v>
      </c>
      <c r="B11" s="159" t="s">
        <v>23</v>
      </c>
      <c r="C11" s="160"/>
      <c r="D11" s="160"/>
      <c r="E11" s="160"/>
      <c r="F11" s="161"/>
      <c r="G11" s="17" t="s">
        <v>24</v>
      </c>
      <c r="H11" s="162" t="s">
        <v>25</v>
      </c>
      <c r="I11" s="163"/>
      <c r="J11" s="164"/>
      <c r="K11" s="4"/>
      <c r="L11" s="8"/>
    </row>
    <row r="12" spans="1:12" ht="51" x14ac:dyDescent="0.25">
      <c r="A12" s="16" t="s">
        <v>26</v>
      </c>
      <c r="B12" s="131" t="s">
        <v>27</v>
      </c>
      <c r="C12" s="132"/>
      <c r="D12" s="132"/>
      <c r="E12" s="132"/>
      <c r="F12" s="133"/>
      <c r="G12" s="17" t="s">
        <v>28</v>
      </c>
      <c r="H12" s="108" t="s">
        <v>29</v>
      </c>
      <c r="I12" s="111"/>
      <c r="J12" s="112"/>
      <c r="K12" s="4"/>
      <c r="L12" s="8"/>
    </row>
    <row r="13" spans="1:12" ht="63.75" x14ac:dyDescent="0.25">
      <c r="A13" s="16" t="s">
        <v>30</v>
      </c>
      <c r="B13" s="108" t="s">
        <v>31</v>
      </c>
      <c r="C13" s="109"/>
      <c r="D13" s="109"/>
      <c r="E13" s="109"/>
      <c r="F13" s="110"/>
      <c r="G13" s="17" t="s">
        <v>32</v>
      </c>
      <c r="H13" s="108" t="s">
        <v>33</v>
      </c>
      <c r="I13" s="111"/>
      <c r="J13" s="112"/>
      <c r="K13" s="4"/>
      <c r="L13" s="8"/>
    </row>
    <row r="14" spans="1:12" x14ac:dyDescent="0.25">
      <c r="A14" s="150" t="s">
        <v>34</v>
      </c>
      <c r="B14" s="114" t="s">
        <v>35</v>
      </c>
      <c r="C14" s="115"/>
      <c r="D14" s="151" t="s">
        <v>36</v>
      </c>
      <c r="E14" s="152"/>
      <c r="F14" s="155">
        <v>0.9</v>
      </c>
      <c r="G14" s="157" t="s">
        <v>37</v>
      </c>
      <c r="H14" s="18" t="s">
        <v>38</v>
      </c>
      <c r="I14" s="18" t="s">
        <v>39</v>
      </c>
      <c r="J14" s="19" t="s">
        <v>40</v>
      </c>
      <c r="K14" s="4"/>
      <c r="L14" s="8"/>
    </row>
    <row r="15" spans="1:12" ht="57" x14ac:dyDescent="0.25">
      <c r="A15" s="150"/>
      <c r="B15" s="116"/>
      <c r="C15" s="116"/>
      <c r="D15" s="153"/>
      <c r="E15" s="154"/>
      <c r="F15" s="156"/>
      <c r="G15" s="158"/>
      <c r="H15" s="20" t="s">
        <v>41</v>
      </c>
      <c r="I15" s="21" t="s">
        <v>42</v>
      </c>
      <c r="J15" s="22" t="s">
        <v>43</v>
      </c>
      <c r="K15" s="4"/>
      <c r="L15" s="8"/>
    </row>
    <row r="16" spans="1:12" ht="15.75" thickBot="1" x14ac:dyDescent="0.3">
      <c r="A16" s="86"/>
      <c r="B16" s="87"/>
      <c r="C16" s="87"/>
      <c r="D16" s="87"/>
      <c r="E16" s="87"/>
      <c r="F16" s="87"/>
      <c r="G16" s="87"/>
      <c r="H16" s="87"/>
      <c r="I16" s="87"/>
      <c r="J16" s="88"/>
      <c r="K16" s="4"/>
      <c r="L16" s="8"/>
    </row>
    <row r="17" spans="1:12" ht="15.75" thickBot="1" x14ac:dyDescent="0.3">
      <c r="A17" s="89"/>
      <c r="B17" s="90"/>
      <c r="C17" s="90"/>
      <c r="D17" s="90"/>
      <c r="E17" s="90"/>
      <c r="F17" s="90"/>
      <c r="G17" s="90"/>
      <c r="H17" s="90"/>
      <c r="I17" s="90"/>
      <c r="J17" s="91"/>
      <c r="K17" s="4"/>
      <c r="L17" s="8"/>
    </row>
    <row r="18" spans="1:12" x14ac:dyDescent="0.25">
      <c r="A18" s="92"/>
      <c r="B18" s="93" t="s">
        <v>0</v>
      </c>
      <c r="C18" s="94"/>
      <c r="D18" s="94"/>
      <c r="E18" s="94"/>
      <c r="F18" s="94"/>
      <c r="G18" s="94"/>
      <c r="H18" s="95"/>
      <c r="I18" s="99" t="s">
        <v>1</v>
      </c>
      <c r="J18" s="100"/>
      <c r="K18" s="3"/>
      <c r="L18" s="2"/>
    </row>
    <row r="19" spans="1:12" x14ac:dyDescent="0.25">
      <c r="A19" s="69"/>
      <c r="B19" s="96"/>
      <c r="C19" s="97"/>
      <c r="D19" s="97"/>
      <c r="E19" s="97"/>
      <c r="F19" s="97"/>
      <c r="G19" s="97"/>
      <c r="H19" s="98"/>
      <c r="I19" s="101" t="s">
        <v>2</v>
      </c>
      <c r="J19" s="102"/>
      <c r="K19" s="3"/>
      <c r="L19" s="2"/>
    </row>
    <row r="20" spans="1:12" ht="16.5" thickBot="1" x14ac:dyDescent="0.3">
      <c r="A20" s="72"/>
      <c r="B20" s="103" t="s">
        <v>3</v>
      </c>
      <c r="C20" s="104"/>
      <c r="D20" s="104"/>
      <c r="E20" s="104"/>
      <c r="F20" s="104"/>
      <c r="G20" s="104"/>
      <c r="H20" s="105"/>
      <c r="I20" s="106" t="s">
        <v>4</v>
      </c>
      <c r="J20" s="107"/>
      <c r="K20" s="4"/>
      <c r="L20" s="2"/>
    </row>
    <row r="21" spans="1:12" ht="16.5" thickBot="1" x14ac:dyDescent="0.3">
      <c r="A21" s="81" t="s">
        <v>44</v>
      </c>
      <c r="B21" s="82"/>
      <c r="C21" s="82"/>
      <c r="D21" s="82"/>
      <c r="E21" s="82"/>
      <c r="F21" s="82"/>
      <c r="G21" s="82"/>
      <c r="H21" s="82"/>
      <c r="I21" s="82"/>
      <c r="J21" s="83"/>
      <c r="K21" s="4"/>
      <c r="L21" s="8"/>
    </row>
    <row r="22" spans="1:12" ht="24" customHeight="1" x14ac:dyDescent="0.25">
      <c r="A22" s="23" t="s">
        <v>45</v>
      </c>
      <c r="B22" s="24" t="s">
        <v>36</v>
      </c>
      <c r="C22" s="24" t="s">
        <v>46</v>
      </c>
      <c r="D22" s="25" t="s">
        <v>47</v>
      </c>
      <c r="E22" s="84" t="s">
        <v>48</v>
      </c>
      <c r="F22" s="85"/>
      <c r="G22" s="84" t="s">
        <v>49</v>
      </c>
      <c r="H22" s="85"/>
      <c r="I22" s="26" t="s">
        <v>50</v>
      </c>
      <c r="J22" s="27" t="s">
        <v>51</v>
      </c>
      <c r="K22" s="28"/>
      <c r="L22" s="8"/>
    </row>
    <row r="23" spans="1:12" ht="189" customHeight="1" x14ac:dyDescent="0.25">
      <c r="A23" s="29" t="s">
        <v>52</v>
      </c>
      <c r="B23" s="30">
        <v>0.9</v>
      </c>
      <c r="C23" s="58">
        <v>0.8</v>
      </c>
      <c r="D23" s="31">
        <f>(C23*100%)/B23</f>
        <v>0.88888888888888895</v>
      </c>
      <c r="E23" s="76" t="s">
        <v>111</v>
      </c>
      <c r="F23" s="77"/>
      <c r="G23" s="76" t="s">
        <v>53</v>
      </c>
      <c r="H23" s="77"/>
      <c r="I23" s="32" t="s">
        <v>54</v>
      </c>
      <c r="J23" s="59">
        <v>45747</v>
      </c>
      <c r="K23" s="165"/>
      <c r="L23" s="33"/>
    </row>
    <row r="24" spans="1:12" ht="240.75" customHeight="1" x14ac:dyDescent="0.25">
      <c r="A24" s="29" t="s">
        <v>143</v>
      </c>
      <c r="B24" s="30">
        <v>0.9</v>
      </c>
      <c r="C24" s="31">
        <v>0.8</v>
      </c>
      <c r="D24" s="31">
        <f t="shared" ref="D24:D26" si="0">(C24*100%)/B24</f>
        <v>0.88888888888888895</v>
      </c>
      <c r="E24" s="76" t="s">
        <v>152</v>
      </c>
      <c r="F24" s="77"/>
      <c r="G24" s="76" t="s">
        <v>142</v>
      </c>
      <c r="H24" s="77"/>
      <c r="I24" s="32" t="s">
        <v>54</v>
      </c>
      <c r="J24" s="59">
        <v>45838</v>
      </c>
      <c r="K24" s="165"/>
      <c r="L24" s="33"/>
    </row>
    <row r="25" spans="1:12" ht="198.75" customHeight="1" x14ac:dyDescent="0.25">
      <c r="A25" s="29" t="s">
        <v>55</v>
      </c>
      <c r="B25" s="30">
        <v>0.9</v>
      </c>
      <c r="C25" s="31">
        <v>0.67</v>
      </c>
      <c r="D25" s="31">
        <f t="shared" si="0"/>
        <v>0.74444444444444446</v>
      </c>
      <c r="E25" s="76" t="s">
        <v>153</v>
      </c>
      <c r="F25" s="77"/>
      <c r="G25" s="76" t="s">
        <v>142</v>
      </c>
      <c r="H25" s="77"/>
      <c r="I25" s="32" t="s">
        <v>163</v>
      </c>
      <c r="J25" s="59">
        <v>45930</v>
      </c>
      <c r="K25" s="165"/>
      <c r="L25" s="33"/>
    </row>
    <row r="26" spans="1:12" ht="124.5" customHeight="1" x14ac:dyDescent="0.25">
      <c r="A26" s="29" t="s">
        <v>56</v>
      </c>
      <c r="B26" s="30">
        <v>0.9</v>
      </c>
      <c r="C26" s="31">
        <v>0.63</v>
      </c>
      <c r="D26" s="31">
        <f t="shared" si="0"/>
        <v>0.7</v>
      </c>
      <c r="E26" s="76" t="s">
        <v>164</v>
      </c>
      <c r="F26" s="77"/>
      <c r="G26" s="76" t="s">
        <v>142</v>
      </c>
      <c r="H26" s="77"/>
      <c r="I26" s="32" t="s">
        <v>163</v>
      </c>
      <c r="J26" s="32">
        <v>46022</v>
      </c>
      <c r="K26" s="166"/>
      <c r="L26" s="8"/>
    </row>
    <row r="27" spans="1:12" x14ac:dyDescent="0.25">
      <c r="A27" s="69"/>
      <c r="B27" s="70"/>
      <c r="C27" s="70"/>
      <c r="D27" s="70"/>
      <c r="E27" s="70"/>
      <c r="F27" s="70"/>
      <c r="G27" s="70"/>
      <c r="H27" s="70"/>
      <c r="I27" s="70"/>
      <c r="J27" s="71"/>
      <c r="K27" s="4"/>
      <c r="L27" s="8"/>
    </row>
    <row r="28" spans="1:12" x14ac:dyDescent="0.25">
      <c r="A28" s="69"/>
      <c r="B28" s="70"/>
      <c r="C28" s="70"/>
      <c r="D28" s="70"/>
      <c r="E28" s="70"/>
      <c r="F28" s="70"/>
      <c r="G28" s="70"/>
      <c r="H28" s="70"/>
      <c r="I28" s="70"/>
      <c r="J28" s="71"/>
      <c r="K28" s="4"/>
      <c r="L28" s="8"/>
    </row>
    <row r="29" spans="1:12" x14ac:dyDescent="0.25">
      <c r="A29" s="69"/>
      <c r="B29" s="70"/>
      <c r="C29" s="70"/>
      <c r="D29" s="70"/>
      <c r="E29" s="70"/>
      <c r="F29" s="70"/>
      <c r="G29" s="70"/>
      <c r="H29" s="70"/>
      <c r="I29" s="70"/>
      <c r="J29" s="71"/>
      <c r="K29" s="4"/>
      <c r="L29" s="8"/>
    </row>
    <row r="30" spans="1:12" x14ac:dyDescent="0.25">
      <c r="A30" s="69"/>
      <c r="B30" s="70"/>
      <c r="C30" s="70"/>
      <c r="D30" s="70"/>
      <c r="E30" s="70"/>
      <c r="F30" s="70"/>
      <c r="G30" s="70"/>
      <c r="H30" s="70"/>
      <c r="I30" s="70"/>
      <c r="J30" s="71"/>
      <c r="K30" s="4"/>
      <c r="L30" s="8"/>
    </row>
    <row r="31" spans="1:12" x14ac:dyDescent="0.25">
      <c r="A31" s="69"/>
      <c r="B31" s="70"/>
      <c r="C31" s="70"/>
      <c r="D31" s="70"/>
      <c r="E31" s="70"/>
      <c r="F31" s="70"/>
      <c r="G31" s="70"/>
      <c r="H31" s="70"/>
      <c r="I31" s="70"/>
      <c r="J31" s="71"/>
      <c r="K31" s="4"/>
      <c r="L31" s="8"/>
    </row>
    <row r="32" spans="1:12" x14ac:dyDescent="0.25">
      <c r="A32" s="69"/>
      <c r="B32" s="70"/>
      <c r="C32" s="70"/>
      <c r="D32" s="70"/>
      <c r="E32" s="70"/>
      <c r="F32" s="70"/>
      <c r="G32" s="70"/>
      <c r="H32" s="70"/>
      <c r="I32" s="70"/>
      <c r="J32" s="71"/>
      <c r="K32" s="4"/>
      <c r="L32" s="8"/>
    </row>
    <row r="33" spans="1:12" x14ac:dyDescent="0.25">
      <c r="A33" s="69"/>
      <c r="B33" s="70"/>
      <c r="C33" s="70"/>
      <c r="D33" s="70"/>
      <c r="E33" s="70"/>
      <c r="F33" s="70"/>
      <c r="G33" s="70"/>
      <c r="H33" s="70"/>
      <c r="I33" s="70"/>
      <c r="J33" s="71"/>
      <c r="K33" s="4"/>
      <c r="L33" s="8"/>
    </row>
    <row r="34" spans="1:12" x14ac:dyDescent="0.25">
      <c r="A34" s="69"/>
      <c r="B34" s="70"/>
      <c r="C34" s="70"/>
      <c r="D34" s="70"/>
      <c r="E34" s="70"/>
      <c r="F34" s="70"/>
      <c r="G34" s="70"/>
      <c r="H34" s="70"/>
      <c r="I34" s="70"/>
      <c r="J34" s="71"/>
      <c r="K34" s="4"/>
      <c r="L34" s="8"/>
    </row>
    <row r="35" spans="1:12" x14ac:dyDescent="0.25">
      <c r="A35" s="69"/>
      <c r="B35" s="70"/>
      <c r="C35" s="70"/>
      <c r="D35" s="70"/>
      <c r="E35" s="70"/>
      <c r="F35" s="70"/>
      <c r="G35" s="70"/>
      <c r="H35" s="70"/>
      <c r="I35" s="70"/>
      <c r="J35" s="71"/>
      <c r="K35" s="4"/>
      <c r="L35" s="8"/>
    </row>
    <row r="36" spans="1:12" x14ac:dyDescent="0.25">
      <c r="A36" s="69"/>
      <c r="B36" s="70"/>
      <c r="C36" s="70"/>
      <c r="D36" s="70"/>
      <c r="E36" s="70"/>
      <c r="F36" s="70"/>
      <c r="G36" s="70"/>
      <c r="H36" s="70"/>
      <c r="I36" s="70"/>
      <c r="J36" s="71"/>
      <c r="K36" s="4"/>
      <c r="L36" s="8"/>
    </row>
    <row r="37" spans="1:12" x14ac:dyDescent="0.25">
      <c r="A37" s="69"/>
      <c r="B37" s="70"/>
      <c r="C37" s="70"/>
      <c r="D37" s="70"/>
      <c r="E37" s="70"/>
      <c r="F37" s="70"/>
      <c r="G37" s="70"/>
      <c r="H37" s="70"/>
      <c r="I37" s="70"/>
      <c r="J37" s="71"/>
      <c r="K37" s="4"/>
      <c r="L37" s="8"/>
    </row>
    <row r="38" spans="1:12" x14ac:dyDescent="0.25">
      <c r="A38" s="69"/>
      <c r="B38" s="70"/>
      <c r="C38" s="70"/>
      <c r="D38" s="70"/>
      <c r="E38" s="70"/>
      <c r="F38" s="70"/>
      <c r="G38" s="70"/>
      <c r="H38" s="70"/>
      <c r="I38" s="70"/>
      <c r="J38" s="71"/>
      <c r="K38" s="4"/>
      <c r="L38" s="8"/>
    </row>
    <row r="39" spans="1:12" x14ac:dyDescent="0.25">
      <c r="A39" s="69"/>
      <c r="B39" s="70"/>
      <c r="C39" s="70"/>
      <c r="D39" s="70"/>
      <c r="E39" s="70"/>
      <c r="F39" s="70"/>
      <c r="G39" s="70"/>
      <c r="H39" s="70"/>
      <c r="I39" s="70"/>
      <c r="J39" s="71"/>
      <c r="K39" s="4"/>
      <c r="L39" s="8"/>
    </row>
    <row r="40" spans="1:12" ht="15.75" thickBot="1" x14ac:dyDescent="0.3">
      <c r="A40" s="72"/>
      <c r="B40" s="73"/>
      <c r="C40" s="73"/>
      <c r="D40" s="73"/>
      <c r="E40" s="73"/>
      <c r="F40" s="73"/>
      <c r="G40" s="73"/>
      <c r="H40" s="73"/>
      <c r="I40" s="73"/>
      <c r="J40" s="74"/>
      <c r="K40" s="34"/>
      <c r="L40" s="8"/>
    </row>
    <row r="41" spans="1:12" x14ac:dyDescent="0.25">
      <c r="A41" s="8"/>
      <c r="B41" s="8"/>
      <c r="C41" s="8"/>
      <c r="D41" s="8"/>
      <c r="E41" s="8"/>
      <c r="F41" s="8"/>
      <c r="G41" s="8"/>
      <c r="H41" s="8"/>
      <c r="I41" s="8"/>
      <c r="J41" s="8"/>
      <c r="K41" s="8"/>
      <c r="L41" s="35"/>
    </row>
    <row r="42" spans="1:12" x14ac:dyDescent="0.25">
      <c r="A42" s="36"/>
      <c r="B42" s="35"/>
      <c r="C42" s="35"/>
      <c r="D42" s="35"/>
      <c r="E42" s="35"/>
      <c r="F42" s="35"/>
      <c r="G42" s="35"/>
      <c r="H42" s="35"/>
      <c r="I42" s="35"/>
      <c r="J42" s="35"/>
      <c r="K42" s="35"/>
      <c r="L42" s="35"/>
    </row>
    <row r="43" spans="1:12" x14ac:dyDescent="0.25">
      <c r="A43" s="36"/>
      <c r="B43" s="35"/>
      <c r="C43" s="35"/>
      <c r="D43" s="35"/>
      <c r="E43" s="35"/>
      <c r="F43" s="35"/>
      <c r="G43" s="35"/>
      <c r="H43" s="35"/>
      <c r="I43" s="35"/>
      <c r="J43" s="35"/>
      <c r="K43" s="35"/>
      <c r="L43" s="8"/>
    </row>
    <row r="44" spans="1:12" x14ac:dyDescent="0.25">
      <c r="A44" s="8"/>
      <c r="B44" s="8"/>
      <c r="C44" s="8"/>
      <c r="D44" s="8"/>
      <c r="E44" s="8"/>
      <c r="F44" s="8"/>
      <c r="G44" s="8"/>
      <c r="H44" s="8"/>
      <c r="I44" s="8"/>
      <c r="J44" s="8"/>
      <c r="K44" s="8"/>
      <c r="L44" s="8"/>
    </row>
    <row r="45" spans="1:12" x14ac:dyDescent="0.25">
      <c r="A45" s="8"/>
      <c r="B45" s="8"/>
      <c r="C45" s="8"/>
      <c r="D45" s="8"/>
      <c r="E45" s="8"/>
      <c r="F45" s="8"/>
      <c r="G45" s="8"/>
      <c r="H45" s="8"/>
      <c r="I45" s="8"/>
      <c r="J45" s="8"/>
      <c r="K45" s="8"/>
      <c r="L45" s="8"/>
    </row>
    <row r="46" spans="1:12" x14ac:dyDescent="0.25">
      <c r="A46" s="8"/>
      <c r="B46" s="8"/>
      <c r="C46" s="8"/>
      <c r="D46" s="8"/>
      <c r="E46" s="8"/>
      <c r="F46" s="8"/>
      <c r="G46" s="8"/>
      <c r="H46" s="8"/>
      <c r="I46" s="8"/>
      <c r="J46" s="8"/>
      <c r="K46" s="8"/>
      <c r="L46" s="37"/>
    </row>
    <row r="47" spans="1:12" ht="15.75" x14ac:dyDescent="0.25">
      <c r="A47" s="38" t="s">
        <v>57</v>
      </c>
      <c r="B47" s="39" t="s">
        <v>58</v>
      </c>
      <c r="C47" s="39" t="s">
        <v>59</v>
      </c>
      <c r="D47" s="39" t="s">
        <v>60</v>
      </c>
      <c r="E47" s="39" t="s">
        <v>61</v>
      </c>
      <c r="F47" s="37"/>
      <c r="G47" s="37"/>
      <c r="H47" s="37"/>
      <c r="I47" s="37"/>
      <c r="J47" s="37"/>
      <c r="K47" s="37"/>
      <c r="L47" s="40"/>
    </row>
    <row r="48" spans="1:12" ht="30" x14ac:dyDescent="0.25">
      <c r="A48" s="41" t="s">
        <v>62</v>
      </c>
      <c r="B48" s="42">
        <v>9</v>
      </c>
      <c r="C48" s="42">
        <v>7</v>
      </c>
      <c r="D48" s="42">
        <v>6</v>
      </c>
      <c r="E48" s="42">
        <v>5</v>
      </c>
      <c r="F48" s="40"/>
      <c r="G48" s="40"/>
      <c r="H48" s="40"/>
      <c r="I48" s="40"/>
      <c r="J48" s="40"/>
      <c r="K48" s="40"/>
      <c r="L48" s="40"/>
    </row>
    <row r="49" spans="1:12" x14ac:dyDescent="0.25">
      <c r="A49" s="41" t="s">
        <v>63</v>
      </c>
      <c r="B49" s="42" t="s">
        <v>113</v>
      </c>
      <c r="C49" s="42" t="s">
        <v>144</v>
      </c>
      <c r="D49" s="42" t="s">
        <v>154</v>
      </c>
      <c r="E49" s="42" t="s">
        <v>155</v>
      </c>
      <c r="F49" s="40"/>
      <c r="G49" s="40"/>
      <c r="H49" s="40"/>
      <c r="I49" s="40"/>
      <c r="J49" s="40"/>
      <c r="K49" s="40"/>
      <c r="L49" s="8"/>
    </row>
    <row r="50" spans="1:12" x14ac:dyDescent="0.25">
      <c r="A50" s="8"/>
      <c r="B50" s="8"/>
      <c r="C50" s="8"/>
      <c r="D50" s="8"/>
      <c r="E50" s="8"/>
      <c r="F50" s="8"/>
      <c r="G50" s="8"/>
      <c r="H50" s="8"/>
      <c r="I50" s="8"/>
      <c r="J50" s="8"/>
      <c r="K50" s="8"/>
    </row>
    <row r="52" spans="1:12" x14ac:dyDescent="0.25">
      <c r="L52" s="43" t="s">
        <v>64</v>
      </c>
    </row>
    <row r="53" spans="1:12" ht="15.75" x14ac:dyDescent="0.25">
      <c r="A53" s="38" t="s">
        <v>57</v>
      </c>
      <c r="B53" s="39" t="s">
        <v>65</v>
      </c>
      <c r="C53" s="39" t="s">
        <v>66</v>
      </c>
      <c r="D53" s="39" t="s">
        <v>67</v>
      </c>
      <c r="E53" s="39" t="s">
        <v>68</v>
      </c>
      <c r="F53" s="44" t="s">
        <v>64</v>
      </c>
    </row>
    <row r="54" spans="1:12" x14ac:dyDescent="0.25">
      <c r="A54" s="45" t="s">
        <v>69</v>
      </c>
      <c r="B54" s="42">
        <v>9</v>
      </c>
      <c r="C54" s="42">
        <v>7</v>
      </c>
      <c r="D54" s="42">
        <v>6</v>
      </c>
      <c r="E54" s="42">
        <v>5</v>
      </c>
      <c r="F54" s="46">
        <f>+B54+C54+D54+E54</f>
        <v>27</v>
      </c>
    </row>
    <row r="55" spans="1:12" x14ac:dyDescent="0.25">
      <c r="A55" s="45" t="s">
        <v>70</v>
      </c>
      <c r="B55" s="42">
        <v>9</v>
      </c>
      <c r="C55" s="42">
        <v>7</v>
      </c>
      <c r="D55" s="42">
        <v>9</v>
      </c>
      <c r="E55" s="42">
        <v>8</v>
      </c>
      <c r="F55" s="46">
        <f>+B55+C55+D55+E55</f>
        <v>33</v>
      </c>
    </row>
    <row r="56" spans="1:12" x14ac:dyDescent="0.25">
      <c r="A56" s="45" t="s">
        <v>71</v>
      </c>
      <c r="B56" s="47">
        <f>(B54/B55)</f>
        <v>1</v>
      </c>
      <c r="C56" s="47">
        <f t="shared" ref="C56:E56" si="1">(C54/C55)</f>
        <v>1</v>
      </c>
      <c r="D56" s="47">
        <f>(D54/D55)</f>
        <v>0.66666666666666663</v>
      </c>
      <c r="E56" s="47">
        <f t="shared" si="1"/>
        <v>0.625</v>
      </c>
      <c r="F56" s="48">
        <f>(F54/F55)</f>
        <v>0.81818181818181823</v>
      </c>
    </row>
    <row r="57" spans="1:12" x14ac:dyDescent="0.25">
      <c r="A57" s="8"/>
      <c r="B57" s="8"/>
      <c r="C57" s="8"/>
      <c r="D57" s="8"/>
      <c r="E57" s="8"/>
      <c r="F57" s="8"/>
    </row>
    <row r="58" spans="1:12" ht="15.75" x14ac:dyDescent="0.25">
      <c r="A58" s="50" t="s">
        <v>72</v>
      </c>
      <c r="B58" s="39" t="s">
        <v>65</v>
      </c>
      <c r="C58" s="39" t="s">
        <v>66</v>
      </c>
      <c r="D58" s="39" t="s">
        <v>67</v>
      </c>
      <c r="E58" s="39" t="s">
        <v>68</v>
      </c>
      <c r="F58" s="39" t="s">
        <v>64</v>
      </c>
    </row>
    <row r="59" spans="1:12" x14ac:dyDescent="0.25">
      <c r="A59" s="45" t="s">
        <v>73</v>
      </c>
      <c r="B59" s="42">
        <v>154</v>
      </c>
      <c r="C59" s="42">
        <v>135</v>
      </c>
      <c r="D59" s="42">
        <v>125</v>
      </c>
      <c r="E59" s="42">
        <v>130</v>
      </c>
      <c r="F59" s="46">
        <f>+B59+C59+D59+E59</f>
        <v>544</v>
      </c>
    </row>
    <row r="60" spans="1:12" ht="45" x14ac:dyDescent="0.25">
      <c r="A60" s="41" t="s">
        <v>74</v>
      </c>
      <c r="B60" s="42">
        <v>160</v>
      </c>
      <c r="C60" s="42">
        <v>160</v>
      </c>
      <c r="D60" s="42">
        <v>160</v>
      </c>
      <c r="E60" s="42">
        <v>160</v>
      </c>
      <c r="F60" s="46">
        <f>+B60+C60+D60+E60</f>
        <v>640</v>
      </c>
    </row>
    <row r="61" spans="1:12" x14ac:dyDescent="0.25">
      <c r="A61" s="45" t="s">
        <v>75</v>
      </c>
      <c r="B61" s="47">
        <f>(B59/B60)</f>
        <v>0.96250000000000002</v>
      </c>
      <c r="C61" s="47">
        <f>(C59/C60)</f>
        <v>0.84375</v>
      </c>
      <c r="D61" s="47">
        <f>(D59/D60)</f>
        <v>0.78125</v>
      </c>
      <c r="E61" s="47">
        <f>(E59/E60)</f>
        <v>0.8125</v>
      </c>
      <c r="F61" s="47">
        <f>(F59/F60)</f>
        <v>0.85</v>
      </c>
    </row>
  </sheetData>
  <mergeCells count="45">
    <mergeCell ref="A1:A3"/>
    <mergeCell ref="B1:H2"/>
    <mergeCell ref="I1:J1"/>
    <mergeCell ref="I2:J2"/>
    <mergeCell ref="B3:H3"/>
    <mergeCell ref="I3:J3"/>
    <mergeCell ref="A5:J5"/>
    <mergeCell ref="B6:H6"/>
    <mergeCell ref="B7:H7"/>
    <mergeCell ref="A8:J8"/>
    <mergeCell ref="B9:F9"/>
    <mergeCell ref="H9:J9"/>
    <mergeCell ref="B10:F10"/>
    <mergeCell ref="H10:J10"/>
    <mergeCell ref="B11:F11"/>
    <mergeCell ref="H11:J11"/>
    <mergeCell ref="B12:F12"/>
    <mergeCell ref="H12:J12"/>
    <mergeCell ref="B13:F13"/>
    <mergeCell ref="H13:J13"/>
    <mergeCell ref="A14:A15"/>
    <mergeCell ref="B14:C15"/>
    <mergeCell ref="D14:E15"/>
    <mergeCell ref="F14:F15"/>
    <mergeCell ref="G14:G15"/>
    <mergeCell ref="A16:J16"/>
    <mergeCell ref="A17:J17"/>
    <mergeCell ref="A18:A20"/>
    <mergeCell ref="B18:H19"/>
    <mergeCell ref="I18:J18"/>
    <mergeCell ref="I19:J19"/>
    <mergeCell ref="B20:H20"/>
    <mergeCell ref="I20:J20"/>
    <mergeCell ref="A21:J21"/>
    <mergeCell ref="E22:F22"/>
    <mergeCell ref="G22:H22"/>
    <mergeCell ref="E23:F23"/>
    <mergeCell ref="G23:H23"/>
    <mergeCell ref="A27:J40"/>
    <mergeCell ref="E24:F24"/>
    <mergeCell ref="G24:H24"/>
    <mergeCell ref="E26:F26"/>
    <mergeCell ref="G26:H26"/>
    <mergeCell ref="E25:F25"/>
    <mergeCell ref="G25:H25"/>
  </mergeCells>
  <conditionalFormatting sqref="B56:E56 B61:F61">
    <cfRule type="cellIs" dxfId="5" priority="7" operator="lessThanOrEqual">
      <formula>0.59</formula>
    </cfRule>
    <cfRule type="cellIs" dxfId="4" priority="8" operator="between">
      <formula>0.6</formula>
      <formula>0.79</formula>
    </cfRule>
    <cfRule type="cellIs" dxfId="3" priority="9" operator="greaterThanOrEqual">
      <formula>0.8</formula>
    </cfRule>
  </conditionalFormatting>
  <conditionalFormatting sqref="F56">
    <cfRule type="cellIs" dxfId="2" priority="1" operator="greaterThanOrEqual">
      <formula>69</formula>
    </cfRule>
    <cfRule type="cellIs" dxfId="1" priority="2" operator="between">
      <formula>84</formula>
      <formula>70</formula>
    </cfRule>
    <cfRule type="cellIs" dxfId="0" priority="3" stopIfTrue="1" operator="greaterThanOrEqual">
      <formula>85</formula>
    </cfRule>
  </conditionalFormatting>
  <dataValidations count="3">
    <dataValidation allowBlank="1" showInputMessage="1" showErrorMessage="1" errorTitle="Seleccionar un valor de la lista" sqref="E23:E26"/>
    <dataValidation type="list" allowBlank="1" showInputMessage="1" showErrorMessage="1" sqref="J7">
      <formula1>$P$4:$P$5</formula1>
    </dataValidation>
    <dataValidation type="list" allowBlank="1" showInputMessage="1" showErrorMessage="1" sqref="J6">
      <formula1>P2:P1048576</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2"/>
  <sheetViews>
    <sheetView topLeftCell="A24" zoomScaleNormal="100" workbookViewId="0">
      <selection activeCell="G23" sqref="G23:H23"/>
    </sheetView>
  </sheetViews>
  <sheetFormatPr baseColWidth="10" defaultRowHeight="15" x14ac:dyDescent="0.25"/>
  <cols>
    <col min="1" max="1" width="33" customWidth="1"/>
    <col min="4" max="4" width="11.85546875" bestFit="1" customWidth="1"/>
  </cols>
  <sheetData>
    <row r="1" spans="1:16" x14ac:dyDescent="0.25">
      <c r="A1" s="92"/>
      <c r="B1" s="93" t="s">
        <v>0</v>
      </c>
      <c r="C1" s="94"/>
      <c r="D1" s="94"/>
      <c r="E1" s="94"/>
      <c r="F1" s="94"/>
      <c r="G1" s="94"/>
      <c r="H1" s="95"/>
      <c r="I1" s="99" t="s">
        <v>1</v>
      </c>
      <c r="J1" s="100"/>
      <c r="K1" s="2"/>
      <c r="L1" s="2"/>
      <c r="M1" s="2"/>
      <c r="N1" s="2"/>
      <c r="O1" s="2"/>
      <c r="P1" s="2"/>
    </row>
    <row r="2" spans="1:16" x14ac:dyDescent="0.25">
      <c r="A2" s="69"/>
      <c r="B2" s="96"/>
      <c r="C2" s="97"/>
      <c r="D2" s="97"/>
      <c r="E2" s="97"/>
      <c r="F2" s="97"/>
      <c r="G2" s="97"/>
      <c r="H2" s="98"/>
      <c r="I2" s="101" t="s">
        <v>2</v>
      </c>
      <c r="J2" s="102"/>
      <c r="K2" s="2"/>
      <c r="L2" s="2"/>
      <c r="M2" s="2"/>
      <c r="N2" s="2"/>
      <c r="O2" s="2"/>
      <c r="P2" s="2"/>
    </row>
    <row r="3" spans="1:16" ht="16.5" thickBot="1" x14ac:dyDescent="0.3">
      <c r="A3" s="72"/>
      <c r="B3" s="103" t="s">
        <v>3</v>
      </c>
      <c r="C3" s="104"/>
      <c r="D3" s="104"/>
      <c r="E3" s="104"/>
      <c r="F3" s="104"/>
      <c r="G3" s="104"/>
      <c r="H3" s="105"/>
      <c r="I3" s="106" t="s">
        <v>4</v>
      </c>
      <c r="J3" s="107"/>
      <c r="K3" s="8"/>
      <c r="L3" s="2"/>
      <c r="M3" s="2"/>
      <c r="N3" s="2"/>
      <c r="O3" s="2"/>
      <c r="P3" s="2"/>
    </row>
    <row r="4" spans="1:16" ht="16.5" thickBot="1" x14ac:dyDescent="0.3">
      <c r="A4" s="5"/>
      <c r="B4" s="6"/>
      <c r="C4" s="6"/>
      <c r="D4" s="6"/>
      <c r="E4" s="6"/>
      <c r="F4" s="6"/>
      <c r="G4" s="6"/>
      <c r="H4" s="6"/>
      <c r="I4" s="6"/>
      <c r="J4" s="7"/>
      <c r="K4" s="8"/>
      <c r="L4" s="2"/>
      <c r="M4" s="2"/>
      <c r="N4" s="2"/>
      <c r="O4" s="2"/>
      <c r="P4" s="2"/>
    </row>
    <row r="5" spans="1:16" ht="16.5" thickBot="1" x14ac:dyDescent="0.3">
      <c r="A5" s="134" t="s">
        <v>5</v>
      </c>
      <c r="B5" s="135"/>
      <c r="C5" s="135"/>
      <c r="D5" s="135"/>
      <c r="E5" s="135"/>
      <c r="F5" s="135"/>
      <c r="G5" s="135"/>
      <c r="H5" s="135"/>
      <c r="I5" s="135"/>
      <c r="J5" s="136"/>
      <c r="K5" s="8"/>
      <c r="L5" s="8"/>
      <c r="M5" s="8"/>
      <c r="N5" s="8"/>
      <c r="O5" s="8"/>
      <c r="P5" s="8"/>
    </row>
    <row r="6" spans="1:16" ht="47.25" x14ac:dyDescent="0.25">
      <c r="A6" s="9" t="s">
        <v>6</v>
      </c>
      <c r="B6" s="137" t="s">
        <v>7</v>
      </c>
      <c r="C6" s="137"/>
      <c r="D6" s="137"/>
      <c r="E6" s="137"/>
      <c r="F6" s="137"/>
      <c r="G6" s="137"/>
      <c r="H6" s="137"/>
      <c r="I6" s="10" t="s">
        <v>8</v>
      </c>
      <c r="J6" s="11" t="s">
        <v>9</v>
      </c>
      <c r="K6" s="8"/>
      <c r="L6" s="2"/>
      <c r="M6" s="2"/>
      <c r="N6" s="2"/>
      <c r="O6" s="2"/>
      <c r="P6" s="2"/>
    </row>
    <row r="7" spans="1:16" ht="48" thickBot="1" x14ac:dyDescent="0.3">
      <c r="A7" s="12" t="s">
        <v>10</v>
      </c>
      <c r="B7" s="138" t="s">
        <v>130</v>
      </c>
      <c r="C7" s="139"/>
      <c r="D7" s="139"/>
      <c r="E7" s="139"/>
      <c r="F7" s="139"/>
      <c r="G7" s="139"/>
      <c r="H7" s="140"/>
      <c r="I7" s="13" t="s">
        <v>12</v>
      </c>
      <c r="J7" s="14" t="s">
        <v>13</v>
      </c>
      <c r="K7" s="8"/>
      <c r="L7" s="2"/>
      <c r="M7" s="2"/>
      <c r="N7" s="2"/>
      <c r="O7" s="2"/>
      <c r="P7" s="2"/>
    </row>
    <row r="8" spans="1:16" ht="15.75" thickBot="1" x14ac:dyDescent="0.3">
      <c r="A8" s="141"/>
      <c r="B8" s="142"/>
      <c r="C8" s="142"/>
      <c r="D8" s="142"/>
      <c r="E8" s="142"/>
      <c r="F8" s="142"/>
      <c r="G8" s="142"/>
      <c r="H8" s="142"/>
      <c r="I8" s="142"/>
      <c r="J8" s="143"/>
      <c r="K8" s="8"/>
      <c r="L8" s="8"/>
      <c r="M8" s="8"/>
      <c r="N8" s="8"/>
      <c r="O8" s="8"/>
      <c r="P8" s="8"/>
    </row>
    <row r="9" spans="1:16" ht="103.5" customHeight="1" x14ac:dyDescent="0.25">
      <c r="A9" s="9" t="s">
        <v>14</v>
      </c>
      <c r="B9" s="144" t="s">
        <v>158</v>
      </c>
      <c r="C9" s="145"/>
      <c r="D9" s="145"/>
      <c r="E9" s="145"/>
      <c r="F9" s="146"/>
      <c r="G9" s="15" t="s">
        <v>16</v>
      </c>
      <c r="H9" s="147" t="s">
        <v>131</v>
      </c>
      <c r="I9" s="148"/>
      <c r="J9" s="149"/>
      <c r="K9" s="8"/>
      <c r="L9" s="8"/>
      <c r="M9" s="8"/>
      <c r="N9" s="8"/>
      <c r="O9" s="8"/>
      <c r="P9" s="8"/>
    </row>
    <row r="10" spans="1:16" ht="78.75" customHeight="1" x14ac:dyDescent="0.25">
      <c r="A10" s="16" t="s">
        <v>18</v>
      </c>
      <c r="B10" s="122" t="s">
        <v>19</v>
      </c>
      <c r="C10" s="123"/>
      <c r="D10" s="123"/>
      <c r="E10" s="123"/>
      <c r="F10" s="124"/>
      <c r="G10" s="17" t="s">
        <v>20</v>
      </c>
      <c r="H10" s="125" t="s">
        <v>132</v>
      </c>
      <c r="I10" s="126"/>
      <c r="J10" s="127"/>
      <c r="K10" s="8"/>
      <c r="L10" s="8"/>
      <c r="M10" s="8"/>
      <c r="N10" s="8"/>
      <c r="O10" s="8"/>
      <c r="P10" s="8"/>
    </row>
    <row r="11" spans="1:16" ht="72.75" customHeight="1" x14ac:dyDescent="0.25">
      <c r="A11" s="16" t="s">
        <v>22</v>
      </c>
      <c r="B11" s="128" t="s">
        <v>133</v>
      </c>
      <c r="C11" s="129"/>
      <c r="D11" s="129"/>
      <c r="E11" s="129"/>
      <c r="F11" s="130"/>
      <c r="G11" s="17" t="s">
        <v>24</v>
      </c>
      <c r="H11" s="108" t="s">
        <v>134</v>
      </c>
      <c r="I11" s="111"/>
      <c r="J11" s="112"/>
      <c r="K11" s="8"/>
      <c r="L11" s="8"/>
      <c r="M11" s="8"/>
      <c r="N11" s="8"/>
      <c r="O11" s="8"/>
      <c r="P11" s="8"/>
    </row>
    <row r="12" spans="1:16" ht="51" x14ac:dyDescent="0.25">
      <c r="A12" s="16" t="s">
        <v>26</v>
      </c>
      <c r="B12" s="131" t="s">
        <v>135</v>
      </c>
      <c r="C12" s="132"/>
      <c r="D12" s="132"/>
      <c r="E12" s="132"/>
      <c r="F12" s="133"/>
      <c r="G12" s="17" t="s">
        <v>28</v>
      </c>
      <c r="H12" s="108" t="s">
        <v>136</v>
      </c>
      <c r="I12" s="111"/>
      <c r="J12" s="112"/>
      <c r="K12" s="8"/>
      <c r="L12" s="8"/>
      <c r="M12" s="8"/>
      <c r="N12" s="8"/>
      <c r="O12" s="8"/>
      <c r="P12" s="8"/>
    </row>
    <row r="13" spans="1:16" ht="63.75" x14ac:dyDescent="0.25">
      <c r="A13" s="16" t="s">
        <v>30</v>
      </c>
      <c r="B13" s="108" t="s">
        <v>166</v>
      </c>
      <c r="C13" s="109"/>
      <c r="D13" s="109"/>
      <c r="E13" s="109"/>
      <c r="F13" s="110"/>
      <c r="G13" s="17" t="s">
        <v>32</v>
      </c>
      <c r="H13" s="108" t="s">
        <v>161</v>
      </c>
      <c r="I13" s="111"/>
      <c r="J13" s="112"/>
      <c r="K13" s="8"/>
      <c r="L13" s="8"/>
      <c r="M13" s="8"/>
      <c r="N13" s="8"/>
      <c r="O13" s="8"/>
      <c r="P13" s="8"/>
    </row>
    <row r="14" spans="1:16" x14ac:dyDescent="0.25">
      <c r="A14" s="113" t="s">
        <v>34</v>
      </c>
      <c r="B14" s="114" t="s">
        <v>35</v>
      </c>
      <c r="C14" s="115"/>
      <c r="D14" s="117" t="s">
        <v>36</v>
      </c>
      <c r="E14" s="117"/>
      <c r="F14" s="118">
        <v>0.7</v>
      </c>
      <c r="G14" s="120" t="s">
        <v>37</v>
      </c>
      <c r="H14" s="18" t="s">
        <v>38</v>
      </c>
      <c r="I14" s="18" t="s">
        <v>39</v>
      </c>
      <c r="J14" s="19" t="s">
        <v>40</v>
      </c>
      <c r="K14" s="8"/>
      <c r="L14" s="8"/>
      <c r="M14" s="8"/>
      <c r="N14" s="8"/>
      <c r="O14" s="8"/>
      <c r="P14" s="8"/>
    </row>
    <row r="15" spans="1:16" ht="71.25" x14ac:dyDescent="0.25">
      <c r="A15" s="113"/>
      <c r="B15" s="116"/>
      <c r="C15" s="116"/>
      <c r="D15" s="117"/>
      <c r="E15" s="117"/>
      <c r="F15" s="119"/>
      <c r="G15" s="121"/>
      <c r="H15" s="20" t="s">
        <v>137</v>
      </c>
      <c r="I15" s="21" t="s">
        <v>138</v>
      </c>
      <c r="J15" s="22" t="s">
        <v>139</v>
      </c>
      <c r="K15" s="8"/>
      <c r="L15" s="8"/>
      <c r="M15" s="8"/>
      <c r="N15" s="8"/>
      <c r="O15" s="8"/>
      <c r="P15" s="8"/>
    </row>
    <row r="16" spans="1:16" ht="15.75" thickBot="1" x14ac:dyDescent="0.3">
      <c r="A16" s="86"/>
      <c r="B16" s="87"/>
      <c r="C16" s="87"/>
      <c r="D16" s="87"/>
      <c r="E16" s="87"/>
      <c r="F16" s="87"/>
      <c r="G16" s="87"/>
      <c r="H16" s="87"/>
      <c r="I16" s="87"/>
      <c r="J16" s="88"/>
      <c r="K16" s="8"/>
      <c r="L16" s="8"/>
      <c r="M16" s="8"/>
      <c r="N16" s="8"/>
      <c r="O16" s="8"/>
      <c r="P16" s="8"/>
    </row>
    <row r="17" spans="1:16" ht="15.75" thickBot="1" x14ac:dyDescent="0.3">
      <c r="A17" s="89"/>
      <c r="B17" s="90"/>
      <c r="C17" s="90"/>
      <c r="D17" s="90"/>
      <c r="E17" s="90"/>
      <c r="F17" s="90"/>
      <c r="G17" s="90"/>
      <c r="H17" s="90"/>
      <c r="I17" s="90"/>
      <c r="J17" s="91"/>
      <c r="K17" s="8"/>
      <c r="L17" s="8"/>
      <c r="M17" s="8"/>
      <c r="N17" s="8"/>
      <c r="O17" s="8"/>
      <c r="P17" s="8"/>
    </row>
    <row r="18" spans="1:16" x14ac:dyDescent="0.25">
      <c r="A18" s="92"/>
      <c r="B18" s="93" t="s">
        <v>0</v>
      </c>
      <c r="C18" s="94"/>
      <c r="D18" s="94"/>
      <c r="E18" s="94"/>
      <c r="F18" s="94"/>
      <c r="G18" s="94"/>
      <c r="H18" s="95"/>
      <c r="I18" s="99" t="s">
        <v>1</v>
      </c>
      <c r="J18" s="100"/>
      <c r="K18" s="2"/>
      <c r="L18" s="2"/>
      <c r="M18" s="2"/>
      <c r="N18" s="2"/>
      <c r="O18" s="2"/>
      <c r="P18" s="2"/>
    </row>
    <row r="19" spans="1:16" x14ac:dyDescent="0.25">
      <c r="A19" s="69"/>
      <c r="B19" s="96"/>
      <c r="C19" s="97"/>
      <c r="D19" s="97"/>
      <c r="E19" s="97"/>
      <c r="F19" s="97"/>
      <c r="G19" s="97"/>
      <c r="H19" s="98"/>
      <c r="I19" s="101" t="s">
        <v>2</v>
      </c>
      <c r="J19" s="102"/>
      <c r="K19" s="2"/>
      <c r="L19" s="2"/>
      <c r="M19" s="2"/>
      <c r="N19" s="2"/>
      <c r="O19" s="2"/>
      <c r="P19" s="2"/>
    </row>
    <row r="20" spans="1:16" ht="16.5" thickBot="1" x14ac:dyDescent="0.3">
      <c r="A20" s="72"/>
      <c r="B20" s="103" t="s">
        <v>3</v>
      </c>
      <c r="C20" s="104"/>
      <c r="D20" s="104"/>
      <c r="E20" s="104"/>
      <c r="F20" s="104"/>
      <c r="G20" s="104"/>
      <c r="H20" s="105"/>
      <c r="I20" s="106" t="s">
        <v>4</v>
      </c>
      <c r="J20" s="107"/>
      <c r="K20" s="8"/>
      <c r="L20" s="2"/>
      <c r="M20" s="2"/>
      <c r="N20" s="2"/>
      <c r="O20" s="2"/>
      <c r="P20" s="2"/>
    </row>
    <row r="21" spans="1:16" ht="16.5" thickBot="1" x14ac:dyDescent="0.3">
      <c r="A21" s="81" t="s">
        <v>44</v>
      </c>
      <c r="B21" s="82"/>
      <c r="C21" s="82"/>
      <c r="D21" s="82"/>
      <c r="E21" s="82"/>
      <c r="F21" s="82"/>
      <c r="G21" s="82"/>
      <c r="H21" s="82"/>
      <c r="I21" s="82"/>
      <c r="J21" s="83"/>
      <c r="K21" s="8"/>
      <c r="L21" s="8"/>
      <c r="M21" s="8"/>
      <c r="N21" s="8"/>
      <c r="O21" s="8"/>
      <c r="P21" s="8"/>
    </row>
    <row r="22" spans="1:16" ht="25.5" x14ac:dyDescent="0.25">
      <c r="A22" s="23" t="s">
        <v>45</v>
      </c>
      <c r="B22" s="24" t="s">
        <v>36</v>
      </c>
      <c r="C22" s="24" t="s">
        <v>140</v>
      </c>
      <c r="D22" s="25" t="s">
        <v>47</v>
      </c>
      <c r="E22" s="84" t="s">
        <v>48</v>
      </c>
      <c r="F22" s="85"/>
      <c r="G22" s="84" t="s">
        <v>49</v>
      </c>
      <c r="H22" s="85"/>
      <c r="I22" s="26" t="s">
        <v>50</v>
      </c>
      <c r="J22" s="27" t="s">
        <v>51</v>
      </c>
      <c r="K22" s="8"/>
      <c r="L22" s="8"/>
      <c r="M22" s="8"/>
      <c r="N22" s="8"/>
      <c r="O22" s="8"/>
      <c r="P22" s="8"/>
    </row>
    <row r="23" spans="1:16" ht="409.5" customHeight="1" x14ac:dyDescent="0.25">
      <c r="A23" s="29" t="s">
        <v>141</v>
      </c>
      <c r="B23" s="30">
        <v>0.7</v>
      </c>
      <c r="C23" s="68">
        <f>100/140</f>
        <v>0.7142857142857143</v>
      </c>
      <c r="D23" s="31">
        <f>C23/B23</f>
        <v>1.0204081632653061</v>
      </c>
      <c r="E23" s="167" t="s">
        <v>156</v>
      </c>
      <c r="F23" s="167"/>
      <c r="G23" s="76" t="s">
        <v>157</v>
      </c>
      <c r="H23" s="77"/>
      <c r="I23" s="32" t="s">
        <v>165</v>
      </c>
      <c r="J23" s="59">
        <v>46022</v>
      </c>
      <c r="K23" s="53"/>
      <c r="L23" s="33"/>
      <c r="M23" s="33"/>
      <c r="N23" s="33"/>
      <c r="O23" s="33"/>
      <c r="P23" s="33"/>
    </row>
    <row r="24" spans="1:16" ht="213.75" customHeight="1" x14ac:dyDescent="0.25">
      <c r="A24" s="69"/>
      <c r="B24" s="70"/>
      <c r="C24" s="70"/>
      <c r="D24" s="70"/>
      <c r="E24" s="70"/>
      <c r="F24" s="70"/>
      <c r="G24" s="70"/>
      <c r="H24" s="70"/>
      <c r="I24" s="70"/>
      <c r="J24" s="71"/>
      <c r="K24" s="33"/>
      <c r="L24" s="33"/>
      <c r="M24" s="33"/>
      <c r="N24" s="33"/>
      <c r="O24" s="33"/>
      <c r="P24" s="33"/>
    </row>
    <row r="25" spans="1:16" x14ac:dyDescent="0.25">
      <c r="A25" s="8"/>
      <c r="B25" s="8"/>
      <c r="C25" s="8"/>
      <c r="D25" s="8"/>
      <c r="E25" s="8"/>
      <c r="F25" s="8"/>
      <c r="G25" s="8"/>
      <c r="H25" s="8"/>
      <c r="I25" s="8"/>
      <c r="J25" s="8"/>
      <c r="K25" s="8"/>
      <c r="L25" s="8"/>
      <c r="M25" s="8"/>
      <c r="N25" s="8"/>
      <c r="O25" s="8"/>
      <c r="P25" s="8"/>
    </row>
    <row r="28" spans="1:16" x14ac:dyDescent="0.25">
      <c r="A28" s="60" t="s">
        <v>167</v>
      </c>
      <c r="B28" s="60" t="s">
        <v>168</v>
      </c>
      <c r="D28" t="s">
        <v>183</v>
      </c>
      <c r="E28" t="s">
        <v>186</v>
      </c>
    </row>
    <row r="29" spans="1:16" x14ac:dyDescent="0.25">
      <c r="A29" s="61" t="s">
        <v>169</v>
      </c>
      <c r="B29" s="66">
        <v>4.7919999999999998</v>
      </c>
      <c r="D29" t="s">
        <v>184</v>
      </c>
      <c r="E29">
        <v>100</v>
      </c>
    </row>
    <row r="30" spans="1:16" x14ac:dyDescent="0.25">
      <c r="A30" s="62" t="s">
        <v>170</v>
      </c>
      <c r="B30" s="66">
        <v>4.3879999999999999</v>
      </c>
      <c r="D30" t="s">
        <v>185</v>
      </c>
      <c r="E30">
        <v>140</v>
      </c>
    </row>
    <row r="31" spans="1:16" x14ac:dyDescent="0.25">
      <c r="A31" s="62" t="s">
        <v>171</v>
      </c>
      <c r="B31" s="66">
        <v>4.516</v>
      </c>
      <c r="D31" t="s">
        <v>187</v>
      </c>
      <c r="E31" s="67">
        <v>0.71430000000000005</v>
      </c>
    </row>
    <row r="32" spans="1:16" x14ac:dyDescent="0.25">
      <c r="A32" s="62" t="s">
        <v>172</v>
      </c>
      <c r="B32" s="66">
        <v>4.54</v>
      </c>
    </row>
    <row r="33" spans="1:2" x14ac:dyDescent="0.25">
      <c r="A33" s="62" t="s">
        <v>173</v>
      </c>
      <c r="B33" s="66">
        <v>4.63</v>
      </c>
    </row>
    <row r="34" spans="1:2" x14ac:dyDescent="0.25">
      <c r="A34" s="62" t="s">
        <v>174</v>
      </c>
      <c r="B34" s="66">
        <v>4.6360000000000001</v>
      </c>
    </row>
    <row r="35" spans="1:2" x14ac:dyDescent="0.25">
      <c r="A35" s="62" t="s">
        <v>175</v>
      </c>
      <c r="B35" s="66">
        <v>4.5140000000000002</v>
      </c>
    </row>
    <row r="36" spans="1:2" x14ac:dyDescent="0.25">
      <c r="A36" s="62" t="s">
        <v>176</v>
      </c>
      <c r="B36" s="66">
        <v>4.6319999999999997</v>
      </c>
    </row>
    <row r="37" spans="1:2" x14ac:dyDescent="0.25">
      <c r="A37" s="62" t="s">
        <v>177</v>
      </c>
      <c r="B37" s="66">
        <v>4.46</v>
      </c>
    </row>
    <row r="38" spans="1:2" x14ac:dyDescent="0.25">
      <c r="A38" s="62" t="s">
        <v>178</v>
      </c>
      <c r="B38" s="66">
        <v>4.6550000000000002</v>
      </c>
    </row>
    <row r="39" spans="1:2" x14ac:dyDescent="0.25">
      <c r="A39" s="62" t="s">
        <v>179</v>
      </c>
      <c r="B39" s="66">
        <v>4.68</v>
      </c>
    </row>
    <row r="40" spans="1:2" x14ac:dyDescent="0.25">
      <c r="A40" s="62" t="s">
        <v>180</v>
      </c>
      <c r="B40" s="66">
        <v>4.4669999999999996</v>
      </c>
    </row>
    <row r="41" spans="1:2" ht="23.25" x14ac:dyDescent="0.25">
      <c r="A41" s="63" t="s">
        <v>181</v>
      </c>
      <c r="B41" s="66">
        <v>4.6920000000000002</v>
      </c>
    </row>
    <row r="42" spans="1:2" x14ac:dyDescent="0.25">
      <c r="A42" s="64" t="s">
        <v>182</v>
      </c>
      <c r="B42" s="65">
        <f>AVERAGE(B29:B41)</f>
        <v>4.5847692307692309</v>
      </c>
    </row>
  </sheetData>
  <mergeCells count="39">
    <mergeCell ref="A24:J24"/>
    <mergeCell ref="A21:J21"/>
    <mergeCell ref="E22:F22"/>
    <mergeCell ref="G22:H22"/>
    <mergeCell ref="E23:F23"/>
    <mergeCell ref="G23:H23"/>
    <mergeCell ref="A16:J16"/>
    <mergeCell ref="A17:J17"/>
    <mergeCell ref="A18:A20"/>
    <mergeCell ref="B18:H19"/>
    <mergeCell ref="I18:J18"/>
    <mergeCell ref="I19:J19"/>
    <mergeCell ref="B20:H20"/>
    <mergeCell ref="I20:J20"/>
    <mergeCell ref="B13:F13"/>
    <mergeCell ref="H13:J13"/>
    <mergeCell ref="A14:A15"/>
    <mergeCell ref="B14:C15"/>
    <mergeCell ref="D14:E15"/>
    <mergeCell ref="F14:F15"/>
    <mergeCell ref="G14:G15"/>
    <mergeCell ref="B10:F10"/>
    <mergeCell ref="H10:J10"/>
    <mergeCell ref="B11:F11"/>
    <mergeCell ref="H11:J11"/>
    <mergeCell ref="B12:F12"/>
    <mergeCell ref="H12:J12"/>
    <mergeCell ref="A5:J5"/>
    <mergeCell ref="B6:H6"/>
    <mergeCell ref="B7:H7"/>
    <mergeCell ref="A8:J8"/>
    <mergeCell ref="B9:F9"/>
    <mergeCell ref="H9:J9"/>
    <mergeCell ref="A1:A3"/>
    <mergeCell ref="B1:H2"/>
    <mergeCell ref="I1:J1"/>
    <mergeCell ref="I2:J2"/>
    <mergeCell ref="B3:H3"/>
    <mergeCell ref="I3:J3"/>
  </mergeCells>
  <dataValidations count="3">
    <dataValidation allowBlank="1" showInputMessage="1" showErrorMessage="1" errorTitle="Seleccionar un valor de la lista" sqref="E23"/>
    <dataValidation type="list" allowBlank="1" showInputMessage="1" showErrorMessage="1" sqref="J7">
      <formula1>$T$4:$T$5</formula1>
    </dataValidation>
    <dataValidation type="list" allowBlank="1" showInputMessage="1" showErrorMessage="1" sqref="J6">
      <formula1>T2:T1048576</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indicador act plan de bienestar</vt:lpstr>
      <vt:lpstr>ind. plan de capacitacion</vt:lpstr>
      <vt:lpstr>ind. cumplimiento y satisfaccio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DEL PILAR GUZMAN JIMENEZ</dc:creator>
  <cp:lastModifiedBy>ANDRES LAMPREA ARROYO</cp:lastModifiedBy>
  <dcterms:created xsi:type="dcterms:W3CDTF">2024-09-18T13:02:35Z</dcterms:created>
  <dcterms:modified xsi:type="dcterms:W3CDTF">2026-04-14T23:41:01Z</dcterms:modified>
</cp:coreProperties>
</file>